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Перв191 1" sheetId="40" r:id="rId1"/>
    <sheet name="кр 66 9" sheetId="45" r:id="rId2"/>
    <sheet name="Лист1" sheetId="46" r:id="rId3"/>
  </sheets>
  <calcPr calcId="124519"/>
</workbook>
</file>

<file path=xl/calcChain.xml><?xml version="1.0" encoding="utf-8"?>
<calcChain xmlns="http://schemas.openxmlformats.org/spreadsheetml/2006/main">
  <c r="C11" i="40"/>
  <c r="C23"/>
  <c r="C10"/>
  <c r="C15"/>
  <c r="C19"/>
  <c r="E19" s="1"/>
  <c r="F19" s="1"/>
  <c r="E49"/>
  <c r="F49" s="1"/>
  <c r="E47"/>
  <c r="F47" s="1"/>
  <c r="E48"/>
  <c r="F48" s="1"/>
  <c r="E46"/>
  <c r="F46" s="1"/>
  <c r="E33"/>
  <c r="F33" s="1"/>
  <c r="E32"/>
  <c r="F32" s="1"/>
  <c r="E17"/>
  <c r="F17" s="1"/>
  <c r="E15"/>
  <c r="F15" s="1"/>
  <c r="E11"/>
  <c r="E52"/>
  <c r="F52" s="1"/>
  <c r="E50"/>
  <c r="F50" s="1"/>
  <c r="E45"/>
  <c r="F45" s="1"/>
  <c r="E44"/>
  <c r="F44" s="1"/>
  <c r="E43"/>
  <c r="F43" s="1"/>
  <c r="E42"/>
  <c r="F42" s="1"/>
  <c r="E41"/>
  <c r="F41" s="1"/>
  <c r="E40"/>
  <c r="F40" s="1"/>
  <c r="C39"/>
  <c r="E38"/>
  <c r="F38" s="1"/>
  <c r="E37"/>
  <c r="F37" s="1"/>
  <c r="C36"/>
  <c r="E35"/>
  <c r="F35" s="1"/>
  <c r="E34"/>
  <c r="F34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1"/>
  <c r="F21" s="1"/>
  <c r="E20"/>
  <c r="F20" s="1"/>
  <c r="E18"/>
  <c r="F18" s="1"/>
  <c r="E16"/>
  <c r="F16" s="1"/>
  <c r="E14"/>
  <c r="F14" s="1"/>
  <c r="E13"/>
  <c r="F13" s="1"/>
  <c r="E12"/>
  <c r="F12" s="1"/>
  <c r="E37" i="45"/>
  <c r="C17"/>
  <c r="C20"/>
  <c r="E20" s="1"/>
  <c r="F20" s="1"/>
  <c r="E22"/>
  <c r="F22" s="1"/>
  <c r="E31"/>
  <c r="F31" s="1"/>
  <c r="E19"/>
  <c r="F19" s="1"/>
  <c r="C13"/>
  <c r="E13" s="1"/>
  <c r="F13" s="1"/>
  <c r="E44"/>
  <c r="F44" s="1"/>
  <c r="E24"/>
  <c r="F24" s="1"/>
  <c r="E23"/>
  <c r="F23" s="1"/>
  <c r="E21"/>
  <c r="F21" s="1"/>
  <c r="E18"/>
  <c r="F18" s="1"/>
  <c r="E15"/>
  <c r="F15" s="1"/>
  <c r="E14"/>
  <c r="F14" s="1"/>
  <c r="C51" i="40" l="1"/>
  <c r="F36"/>
  <c r="F39"/>
  <c r="E39"/>
  <c r="E23"/>
  <c r="E36"/>
  <c r="F23"/>
  <c r="F11"/>
  <c r="F10" s="1"/>
  <c r="E10"/>
  <c r="C12" i="45"/>
  <c r="E33"/>
  <c r="F33" s="1"/>
  <c r="C26"/>
  <c r="F37"/>
  <c r="E49"/>
  <c r="E48"/>
  <c r="E43"/>
  <c r="E42"/>
  <c r="C41"/>
  <c r="C38"/>
  <c r="E29"/>
  <c r="F29" s="1"/>
  <c r="E16"/>
  <c r="F16" s="1"/>
  <c r="E51" i="40" l="1"/>
  <c r="F51"/>
  <c r="C50" i="45"/>
  <c r="E45"/>
  <c r="F45" s="1"/>
  <c r="E28"/>
  <c r="F28" s="1"/>
  <c r="F49"/>
  <c r="F48"/>
  <c r="E47"/>
  <c r="F47" s="1"/>
  <c r="E46"/>
  <c r="F46" s="1"/>
  <c r="F43"/>
  <c r="E40"/>
  <c r="F40" s="1"/>
  <c r="E30"/>
  <c r="F30" s="1"/>
  <c r="E32"/>
  <c r="F32" s="1"/>
  <c r="E51" l="1"/>
  <c r="F51" s="1"/>
  <c r="E27"/>
  <c r="E17"/>
  <c r="E12" s="1"/>
  <c r="E39"/>
  <c r="F39" s="1"/>
  <c r="E36"/>
  <c r="F36" s="1"/>
  <c r="E35"/>
  <c r="F35" s="1"/>
  <c r="E34"/>
  <c r="F34" s="1"/>
  <c r="E26" l="1"/>
  <c r="F17"/>
  <c r="F12" s="1"/>
  <c r="F27"/>
  <c r="F26" s="1"/>
  <c r="F42"/>
  <c r="F41" s="1"/>
  <c r="E41"/>
  <c r="F38"/>
  <c r="E38"/>
  <c r="F50" l="1"/>
  <c r="E50"/>
</calcChain>
</file>

<file path=xl/sharedStrings.xml><?xml version="1.0" encoding="utf-8"?>
<sst xmlns="http://schemas.openxmlformats.org/spreadsheetml/2006/main" count="171" uniqueCount="91">
  <si>
    <t>Наименование статьи</t>
  </si>
  <si>
    <t>Основание</t>
  </si>
  <si>
    <t>1.1.</t>
  </si>
  <si>
    <t xml:space="preserve"> </t>
  </si>
  <si>
    <t>1.2.</t>
  </si>
  <si>
    <t>Ремонт внутридомового инженерного оборудования</t>
  </si>
  <si>
    <t>1.3.</t>
  </si>
  <si>
    <t>Резервный фонд</t>
  </si>
  <si>
    <t>2.1.</t>
  </si>
  <si>
    <t>Подготовка дома к зиме:</t>
  </si>
  <si>
    <t xml:space="preserve">1 раз в год </t>
  </si>
  <si>
    <t>Аварийно-восстановительные работы</t>
  </si>
  <si>
    <t>Всего расходов за услуги  по содержанию жилья</t>
  </si>
  <si>
    <t>№ пп</t>
  </si>
  <si>
    <t>Цена на 1 кв.м</t>
  </si>
  <si>
    <t>Оплата  на месяц руб.</t>
  </si>
  <si>
    <t>Оплата за год руб.</t>
  </si>
  <si>
    <t>СОГЛАСОВАНО</t>
  </si>
  <si>
    <t xml:space="preserve">многоквартирного жилого дома </t>
  </si>
  <si>
    <t xml:space="preserve">                                               ВСЕГО РАСХОДОВ</t>
  </si>
  <si>
    <t xml:space="preserve">ремонта на специализированные работы, перерасход средств по позициям, </t>
  </si>
  <si>
    <t>погашается за счет статьи - текущий ремонт.</t>
  </si>
  <si>
    <t>1.4.</t>
  </si>
  <si>
    <t>2.2.</t>
  </si>
  <si>
    <t>кв.м</t>
  </si>
  <si>
    <r>
      <rPr>
        <u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неиспользованные средства добавдяются к плановой сумме текущего</t>
    </r>
  </si>
  <si>
    <r>
      <t xml:space="preserve">Общая площадь жилого дома </t>
    </r>
    <r>
      <rPr>
        <b/>
        <sz val="11"/>
        <color theme="1"/>
        <rFont val="Times New Roman"/>
        <family val="1"/>
        <charset val="204"/>
      </rPr>
      <t xml:space="preserve"> </t>
    </r>
  </si>
  <si>
    <t>Ремонт конструктивных элементов здания:</t>
  </si>
  <si>
    <r>
      <t xml:space="preserve">многоквартирного дома по адресу </t>
    </r>
    <r>
      <rPr>
        <b/>
        <sz val="11"/>
        <color theme="1"/>
        <rFont val="Times New Roman"/>
        <family val="1"/>
        <charset val="204"/>
      </rPr>
      <t>ул.Красная,66/9</t>
    </r>
  </si>
  <si>
    <t>1.Услуги по текущему ремонту</t>
  </si>
  <si>
    <t>Управление многоквартирным домом:</t>
  </si>
  <si>
    <t>Решение общего собрания членов ТСЖ</t>
  </si>
  <si>
    <t>услуги ЕИРЦ</t>
  </si>
  <si>
    <t xml:space="preserve">3 раза в год </t>
  </si>
  <si>
    <t>1 раз в 3 года</t>
  </si>
  <si>
    <t>ежемесячно</t>
  </si>
  <si>
    <t>по графику</t>
  </si>
  <si>
    <t>по заявкам, .Постановлением  №170 Госстроя РФ от 27.09.03г.</t>
  </si>
  <si>
    <t xml:space="preserve"> Постановлением Госстроя РФ от 27.09.03г. № 170</t>
  </si>
  <si>
    <t>Всего расходов на услуги по текущему ремонту</t>
  </si>
  <si>
    <t xml:space="preserve"> Ейскгоргаз (опресовка системы газового оборудования)</t>
  </si>
  <si>
    <t xml:space="preserve"> Всего расходов по содержанию жилья.</t>
  </si>
  <si>
    <t>_________________Устинов Н.Ю.</t>
  </si>
  <si>
    <t>Ремонт крыши</t>
  </si>
  <si>
    <t xml:space="preserve"> Очистка крыш и подвала от  мусора</t>
  </si>
  <si>
    <t>Ремонт электрооборудования</t>
  </si>
  <si>
    <t>Ремонт электрооборудования на лестничных клетках</t>
  </si>
  <si>
    <t>Ремонт электрооборудования в подвале</t>
  </si>
  <si>
    <t>Уборка лестничных клеток</t>
  </si>
  <si>
    <t>Систематическая уборка придомовой территории</t>
  </si>
  <si>
    <t>Утепление труб отопления</t>
  </si>
  <si>
    <t>Дезинфекция, дератизация мест общего пользования</t>
  </si>
  <si>
    <t>Тех.обслуживание электроустановок</t>
  </si>
  <si>
    <t>Тех.обслуживание сантехнического оборудования</t>
  </si>
  <si>
    <t>Покос травы, побелка деревьев.</t>
  </si>
  <si>
    <t>Лабораторные испытания</t>
  </si>
  <si>
    <t>Гидравлические испытания ЦО</t>
  </si>
  <si>
    <t>Техобслуживание вентиляционных каналов</t>
  </si>
  <si>
    <t>Канцтовары,почтовые расходы,сдача бух. отчетов,транс.расходы….</t>
  </si>
  <si>
    <t>Комиссионный сбор банка</t>
  </si>
  <si>
    <t>Электронный ключ</t>
  </si>
  <si>
    <t>З/плата председателя правления-ФОТ</t>
  </si>
  <si>
    <t>З/плата бухгалтера-ФОТ</t>
  </si>
  <si>
    <t>З/плата ответственного за тепловой узел-ФОТ</t>
  </si>
  <si>
    <t>Налоги ЕСН -30,2%</t>
  </si>
  <si>
    <t>Текущий ремонт электрощитов</t>
  </si>
  <si>
    <t>Замена канализационого люка</t>
  </si>
  <si>
    <t>на  2018 г.</t>
  </si>
  <si>
    <t xml:space="preserve">Смета доходов и расходов </t>
  </si>
  <si>
    <t>Протокол № 12 от "      "  ___________ 2018 г.</t>
  </si>
  <si>
    <r>
      <rPr>
        <b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.</t>
    </r>
  </si>
  <si>
    <r>
      <t xml:space="preserve"> </t>
    </r>
    <r>
      <rPr>
        <b/>
        <i/>
        <u/>
        <sz val="10"/>
        <color theme="1"/>
        <rFont val="Times New Roman"/>
        <family val="1"/>
        <charset val="204"/>
      </rPr>
      <t>2. Услуги по содержанию жилья (фиксированная оплата)</t>
    </r>
  </si>
  <si>
    <t xml:space="preserve"> Замена участка входной трубы водоснабжения</t>
  </si>
  <si>
    <t>Тех.обсл. надземного газопровода</t>
  </si>
  <si>
    <t xml:space="preserve">по заявкам, .Постан.  №170 Госстроя РФ </t>
  </si>
  <si>
    <t xml:space="preserve"> Замена участка входной трубы водоснабж.</t>
  </si>
  <si>
    <t>многоквартирного дома по адресу ул.Красная, 66/9 на 2019 г.</t>
  </si>
  <si>
    <t>Ремонт электрооборудования в подвале 1,2,4 подъездов</t>
  </si>
  <si>
    <t>Замена канализациооных труб в подвале 4 подъезда</t>
  </si>
  <si>
    <t>З/плата отв-го за снятие показ. элек-ков-ФОТ</t>
  </si>
  <si>
    <t>Установка полотенцесушителя в 46 квартире.</t>
  </si>
  <si>
    <t>Укладки плтики и гипсокартона в 5 подъезде</t>
  </si>
  <si>
    <t>Косметический ремонт в 5 подъезде.</t>
  </si>
  <si>
    <t>Проверка приборов теплового узла.</t>
  </si>
  <si>
    <t>Услуги ЕИРЦ</t>
  </si>
  <si>
    <t>ОДН по горячей воде</t>
  </si>
  <si>
    <t>ОДН по эллектричеству</t>
  </si>
  <si>
    <t>1 раз в  год</t>
  </si>
  <si>
    <t>2 раза в год</t>
  </si>
  <si>
    <t xml:space="preserve">                                               ВСЕГО ДОХОДОВ</t>
  </si>
  <si>
    <t>Протокол № 13 от " 23"  марта  2019 г.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</si>
</sst>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333300"/>
      <name val="Times New Roman"/>
      <family val="1"/>
      <charset val="204"/>
    </font>
    <font>
      <sz val="10"/>
      <color rgb="FF3333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33330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sz val="10"/>
      <color rgb="FF3333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0" fillId="0" borderId="0" xfId="0" applyBorder="1"/>
    <xf numFmtId="2" fontId="0" fillId="0" borderId="0" xfId="0" applyNumberFormat="1" applyBorder="1"/>
    <xf numFmtId="0" fontId="1" fillId="0" borderId="5" xfId="0" applyFont="1" applyBorder="1" applyAlignment="1">
      <alignment vertical="center" wrapText="1"/>
    </xf>
    <xf numFmtId="2" fontId="7" fillId="0" borderId="0" xfId="0" applyNumberFormat="1" applyFont="1" applyBorder="1" applyAlignment="1"/>
    <xf numFmtId="0" fontId="2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2" fontId="12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16" fontId="14" fillId="0" borderId="0" xfId="0" applyNumberFormat="1" applyFont="1" applyBorder="1" applyAlignment="1">
      <alignment vertical="center" wrapText="1"/>
    </xf>
    <xf numFmtId="2" fontId="14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2" fontId="11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2" fontId="20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" fontId="21" fillId="0" borderId="1" xfId="0" applyNumberFormat="1" applyFont="1" applyBorder="1" applyAlignment="1">
      <alignment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vertical="center" wrapText="1"/>
    </xf>
    <xf numFmtId="0" fontId="1" fillId="0" borderId="19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top" wrapText="1"/>
    </xf>
    <xf numFmtId="1" fontId="1" fillId="0" borderId="1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top" wrapText="1"/>
    </xf>
    <xf numFmtId="1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1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top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top" wrapText="1"/>
    </xf>
    <xf numFmtId="1" fontId="1" fillId="0" borderId="18" xfId="0" applyNumberFormat="1" applyFont="1" applyBorder="1" applyAlignment="1">
      <alignment vertical="center" wrapText="1"/>
    </xf>
    <xf numFmtId="49" fontId="1" fillId="0" borderId="25" xfId="0" applyNumberFormat="1" applyFont="1" applyBorder="1" applyAlignment="1">
      <alignment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1" fontId="1" fillId="0" borderId="2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top" wrapText="1"/>
    </xf>
    <xf numFmtId="2" fontId="5" fillId="0" borderId="20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3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2" fontId="5" fillId="0" borderId="21" xfId="0" applyNumberFormat="1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23" fillId="0" borderId="0" xfId="0" applyFont="1"/>
    <xf numFmtId="0" fontId="1" fillId="0" borderId="24" xfId="0" applyFont="1" applyFill="1" applyBorder="1" applyAlignment="1">
      <alignment vertical="top" wrapText="1"/>
    </xf>
    <xf numFmtId="2" fontId="1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5" fillId="0" borderId="0" xfId="0" applyFont="1" applyBorder="1"/>
    <xf numFmtId="0" fontId="24" fillId="0" borderId="0" xfId="0" applyFont="1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K14" sqref="K14"/>
    </sheetView>
  </sheetViews>
  <sheetFormatPr defaultRowHeight="15"/>
  <cols>
    <col min="1" max="1" width="3.5703125" customWidth="1"/>
    <col min="2" max="2" width="38.140625" customWidth="1"/>
    <col min="3" max="3" width="8.140625" customWidth="1"/>
    <col min="4" max="4" width="20.42578125" customWidth="1"/>
    <col min="5" max="5" width="9.28515625" customWidth="1"/>
    <col min="6" max="6" width="19.42578125" customWidth="1"/>
  </cols>
  <sheetData>
    <row r="1" spans="1:6">
      <c r="A1" s="1"/>
      <c r="B1" s="1"/>
      <c r="C1" s="127">
        <v>12</v>
      </c>
      <c r="D1" s="130" t="s">
        <v>17</v>
      </c>
      <c r="E1" s="130"/>
      <c r="F1" s="130"/>
    </row>
    <row r="2" spans="1:6">
      <c r="A2" s="1"/>
      <c r="B2" s="1"/>
      <c r="C2" s="1"/>
      <c r="D2" s="130" t="s">
        <v>31</v>
      </c>
      <c r="E2" s="130"/>
      <c r="F2" s="130"/>
    </row>
    <row r="3" spans="1:6">
      <c r="A3" s="1"/>
      <c r="B3" s="1"/>
      <c r="C3" s="1"/>
      <c r="D3" s="130" t="s">
        <v>18</v>
      </c>
      <c r="E3" s="130"/>
      <c r="F3" s="130"/>
    </row>
    <row r="4" spans="1:6">
      <c r="A4" s="1"/>
      <c r="B4" s="1"/>
      <c r="C4" s="1"/>
      <c r="D4" s="10" t="s">
        <v>90</v>
      </c>
      <c r="E4" s="10"/>
      <c r="F4" s="124"/>
    </row>
    <row r="5" spans="1:6">
      <c r="A5" s="130" t="s">
        <v>68</v>
      </c>
      <c r="B5" s="130"/>
      <c r="C5" s="130"/>
      <c r="D5" s="130"/>
      <c r="E5" s="130"/>
      <c r="F5" s="130"/>
    </row>
    <row r="6" spans="1:6">
      <c r="A6" s="125"/>
      <c r="B6" s="130" t="s">
        <v>76</v>
      </c>
      <c r="C6" s="130"/>
      <c r="D6" s="130"/>
      <c r="E6" s="130"/>
      <c r="F6" s="125"/>
    </row>
    <row r="7" spans="1:6">
      <c r="A7" s="6" t="s">
        <v>26</v>
      </c>
      <c r="B7" s="6"/>
      <c r="C7" s="5">
        <v>3807</v>
      </c>
      <c r="D7" s="6" t="s">
        <v>24</v>
      </c>
      <c r="E7" s="14"/>
      <c r="F7" s="1"/>
    </row>
    <row r="8" spans="1:6" ht="15" hidden="1" customHeight="1">
      <c r="A8" s="18" t="s">
        <v>13</v>
      </c>
      <c r="B8" s="19" t="s">
        <v>0</v>
      </c>
      <c r="C8" s="18" t="s">
        <v>14</v>
      </c>
      <c r="D8" s="19" t="s">
        <v>1</v>
      </c>
      <c r="E8" s="18" t="s">
        <v>15</v>
      </c>
      <c r="F8" s="20" t="s">
        <v>16</v>
      </c>
    </row>
    <row r="9" spans="1:6" ht="15" hidden="1" customHeight="1">
      <c r="A9" s="11"/>
      <c r="B9" s="131" t="s">
        <v>29</v>
      </c>
      <c r="C9" s="131"/>
      <c r="D9" s="131"/>
      <c r="E9" s="131"/>
      <c r="F9" s="131"/>
    </row>
    <row r="10" spans="1:6" ht="15.75" customHeight="1">
      <c r="A10" s="9" t="s">
        <v>70</v>
      </c>
      <c r="B10" s="53" t="s">
        <v>39</v>
      </c>
      <c r="C10" s="54">
        <f>C11+C15+C19+C21</f>
        <v>3.46</v>
      </c>
      <c r="D10" s="55"/>
      <c r="E10" s="56">
        <f>E11+E15+E19+E21</f>
        <v>13172.22</v>
      </c>
      <c r="F10" s="56">
        <f>F11+F15+F19+F21</f>
        <v>158066.64000000001</v>
      </c>
    </row>
    <row r="11" spans="1:6" ht="15.75" customHeight="1">
      <c r="A11" s="57" t="s">
        <v>2</v>
      </c>
      <c r="B11" s="57" t="s">
        <v>27</v>
      </c>
      <c r="C11" s="58">
        <f>C12+C13+C14</f>
        <v>1.81</v>
      </c>
      <c r="D11" s="59" t="s">
        <v>3</v>
      </c>
      <c r="E11" s="56">
        <f>C11*C7</f>
        <v>6890.67</v>
      </c>
      <c r="F11" s="56">
        <f>E11*12</f>
        <v>82688.040000000008</v>
      </c>
    </row>
    <row r="12" spans="1:6">
      <c r="A12" s="57"/>
      <c r="B12" s="8" t="s">
        <v>43</v>
      </c>
      <c r="C12" s="60">
        <v>1.53</v>
      </c>
      <c r="D12" s="59"/>
      <c r="E12" s="61">
        <f>C12*C7</f>
        <v>5824.71</v>
      </c>
      <c r="F12" s="61">
        <f>E12*12</f>
        <v>69896.52</v>
      </c>
    </row>
    <row r="13" spans="1:6">
      <c r="A13" s="62"/>
      <c r="B13" s="63" t="s">
        <v>75</v>
      </c>
      <c r="C13" s="64">
        <v>0.21</v>
      </c>
      <c r="D13" s="65"/>
      <c r="E13" s="66">
        <f>C13*C7</f>
        <v>799.47</v>
      </c>
      <c r="F13" s="66">
        <f>E13*12</f>
        <v>9593.64</v>
      </c>
    </row>
    <row r="14" spans="1:6">
      <c r="A14" s="57"/>
      <c r="B14" s="9" t="s">
        <v>44</v>
      </c>
      <c r="C14" s="60">
        <v>7.0000000000000007E-2</v>
      </c>
      <c r="D14" s="59"/>
      <c r="E14" s="61">
        <f>C14*C7</f>
        <v>266.49</v>
      </c>
      <c r="F14" s="61">
        <f t="shared" ref="F14:F21" si="0">E14*12</f>
        <v>3197.88</v>
      </c>
    </row>
    <row r="15" spans="1:6" ht="25.5">
      <c r="A15" s="67" t="s">
        <v>4</v>
      </c>
      <c r="B15" s="67" t="s">
        <v>5</v>
      </c>
      <c r="C15" s="54">
        <f>C16+C17+C18</f>
        <v>0.42000000000000004</v>
      </c>
      <c r="D15" s="59" t="s">
        <v>3</v>
      </c>
      <c r="E15" s="56">
        <f>C15* C7</f>
        <v>1598.94</v>
      </c>
      <c r="F15" s="56">
        <f t="shared" si="0"/>
        <v>19187.28</v>
      </c>
    </row>
    <row r="16" spans="1:6" ht="27.75" customHeight="1">
      <c r="A16" s="65"/>
      <c r="B16" s="68" t="s">
        <v>78</v>
      </c>
      <c r="C16" s="69">
        <v>0.11</v>
      </c>
      <c r="D16" s="59"/>
      <c r="E16" s="61">
        <f>C16*C7</f>
        <v>418.77</v>
      </c>
      <c r="F16" s="61">
        <f t="shared" si="0"/>
        <v>5025.24</v>
      </c>
    </row>
    <row r="17" spans="1:6">
      <c r="A17" s="65"/>
      <c r="B17" s="68" t="s">
        <v>80</v>
      </c>
      <c r="C17" s="69">
        <v>0.09</v>
      </c>
      <c r="D17" s="59"/>
      <c r="E17" s="61">
        <f>C17*C7</f>
        <v>342.63</v>
      </c>
      <c r="F17" s="61">
        <f>E17*C1</f>
        <v>4111.5599999999995</v>
      </c>
    </row>
    <row r="18" spans="1:6">
      <c r="A18" s="67"/>
      <c r="B18" s="8" t="s">
        <v>50</v>
      </c>
      <c r="C18" s="69">
        <v>0.22</v>
      </c>
      <c r="D18" s="59"/>
      <c r="E18" s="61">
        <f>C18*C7</f>
        <v>837.54</v>
      </c>
      <c r="F18" s="61">
        <f t="shared" si="0"/>
        <v>10050.48</v>
      </c>
    </row>
    <row r="19" spans="1:6" ht="15" customHeight="1">
      <c r="A19" s="70" t="s">
        <v>6</v>
      </c>
      <c r="B19" s="65" t="s">
        <v>45</v>
      </c>
      <c r="C19" s="71">
        <f>C20</f>
        <v>0.66</v>
      </c>
      <c r="D19" s="65"/>
      <c r="E19" s="72">
        <f>C19*C7</f>
        <v>2512.62</v>
      </c>
      <c r="F19" s="72">
        <f t="shared" si="0"/>
        <v>30151.439999999999</v>
      </c>
    </row>
    <row r="20" spans="1:6" ht="29.25" customHeight="1">
      <c r="A20" s="70"/>
      <c r="B20" s="68" t="s">
        <v>77</v>
      </c>
      <c r="C20" s="73">
        <v>0.66</v>
      </c>
      <c r="D20" s="68"/>
      <c r="E20" s="66">
        <f>C20*C7</f>
        <v>2512.62</v>
      </c>
      <c r="F20" s="66">
        <f t="shared" si="0"/>
        <v>30151.439999999999</v>
      </c>
    </row>
    <row r="21" spans="1:6" ht="18.75" customHeight="1">
      <c r="A21" s="59" t="s">
        <v>22</v>
      </c>
      <c r="B21" s="59" t="s">
        <v>7</v>
      </c>
      <c r="C21" s="54">
        <v>0.56999999999999995</v>
      </c>
      <c r="D21" s="7"/>
      <c r="E21" s="56">
        <f>C21*C7</f>
        <v>2169.9899999999998</v>
      </c>
      <c r="F21" s="56">
        <f t="shared" si="0"/>
        <v>26039.879999999997</v>
      </c>
    </row>
    <row r="22" spans="1:6" ht="15.75" thickBot="1">
      <c r="A22" s="132" t="s">
        <v>71</v>
      </c>
      <c r="B22" s="133"/>
      <c r="C22" s="133"/>
      <c r="D22" s="133"/>
      <c r="E22" s="133"/>
      <c r="F22" s="134"/>
    </row>
    <row r="23" spans="1:6" ht="15.75" thickBot="1">
      <c r="A23" s="74">
        <v>2</v>
      </c>
      <c r="B23" s="75" t="s">
        <v>41</v>
      </c>
      <c r="C23" s="76">
        <f>C24+C25+C26+C27+C28+C29+C30+C31+C32+C33+C34+C35</f>
        <v>3.8650000000000002</v>
      </c>
      <c r="D23" s="77"/>
      <c r="E23" s="78">
        <f>SUM(E24:E35)</f>
        <v>14714.055000000002</v>
      </c>
      <c r="F23" s="78">
        <f>SUM(F24:F35)</f>
        <v>176568.66</v>
      </c>
    </row>
    <row r="24" spans="1:6" ht="25.5">
      <c r="A24" s="79" t="s">
        <v>3</v>
      </c>
      <c r="B24" s="80" t="s">
        <v>51</v>
      </c>
      <c r="C24" s="81">
        <v>0.09</v>
      </c>
      <c r="D24" s="82" t="s">
        <v>74</v>
      </c>
      <c r="E24" s="83">
        <f>C24* C7</f>
        <v>342.63</v>
      </c>
      <c r="F24" s="83">
        <f t="shared" ref="F24:F30" si="1">E24*12</f>
        <v>4111.5599999999995</v>
      </c>
    </row>
    <row r="25" spans="1:6">
      <c r="A25" s="84" t="s">
        <v>3</v>
      </c>
      <c r="B25" s="12" t="s">
        <v>73</v>
      </c>
      <c r="C25" s="85">
        <v>5.0000000000000001E-3</v>
      </c>
      <c r="D25" s="86" t="s">
        <v>35</v>
      </c>
      <c r="E25" s="87">
        <f>C25*C7</f>
        <v>19.035</v>
      </c>
      <c r="F25" s="87">
        <f t="shared" si="1"/>
        <v>228.42000000000002</v>
      </c>
    </row>
    <row r="26" spans="1:6">
      <c r="A26" s="84" t="s">
        <v>3</v>
      </c>
      <c r="B26" s="12" t="s">
        <v>52</v>
      </c>
      <c r="C26" s="85">
        <v>0.11</v>
      </c>
      <c r="D26" s="88" t="s">
        <v>36</v>
      </c>
      <c r="E26" s="87">
        <f>C26*C7</f>
        <v>418.77</v>
      </c>
      <c r="F26" s="87">
        <f t="shared" si="1"/>
        <v>5025.24</v>
      </c>
    </row>
    <row r="27" spans="1:6" ht="25.5">
      <c r="A27" s="84" t="s">
        <v>3</v>
      </c>
      <c r="B27" s="89" t="s">
        <v>53</v>
      </c>
      <c r="C27" s="85">
        <v>0.11</v>
      </c>
      <c r="D27" s="86" t="s">
        <v>36</v>
      </c>
      <c r="E27" s="87">
        <f>C27*C7</f>
        <v>418.77</v>
      </c>
      <c r="F27" s="87">
        <f t="shared" si="1"/>
        <v>5025.24</v>
      </c>
    </row>
    <row r="28" spans="1:6">
      <c r="A28" s="84"/>
      <c r="B28" s="89" t="s">
        <v>48</v>
      </c>
      <c r="C28" s="85">
        <v>0.79</v>
      </c>
      <c r="D28" s="86" t="s">
        <v>36</v>
      </c>
      <c r="E28" s="87">
        <f>C28*C7</f>
        <v>3007.53</v>
      </c>
      <c r="F28" s="87">
        <f>E28*12</f>
        <v>36090.36</v>
      </c>
    </row>
    <row r="29" spans="1:6" ht="25.5">
      <c r="A29" s="84"/>
      <c r="B29" s="89" t="s">
        <v>49</v>
      </c>
      <c r="C29" s="85">
        <v>0.45</v>
      </c>
      <c r="D29" s="86" t="s">
        <v>36</v>
      </c>
      <c r="E29" s="87">
        <f>C29*C7</f>
        <v>1713.15</v>
      </c>
      <c r="F29" s="87">
        <f t="shared" si="1"/>
        <v>20557.800000000003</v>
      </c>
    </row>
    <row r="30" spans="1:6">
      <c r="A30" s="84"/>
      <c r="B30" s="89" t="s">
        <v>54</v>
      </c>
      <c r="C30" s="85">
        <v>0.15</v>
      </c>
      <c r="D30" s="86" t="s">
        <v>88</v>
      </c>
      <c r="E30" s="87">
        <f>C30*C7</f>
        <v>571.04999999999995</v>
      </c>
      <c r="F30" s="87">
        <f t="shared" si="1"/>
        <v>6852.5999999999995</v>
      </c>
    </row>
    <row r="31" spans="1:6">
      <c r="A31" s="84" t="s">
        <v>3</v>
      </c>
      <c r="B31" s="90" t="s">
        <v>55</v>
      </c>
      <c r="C31" s="85">
        <v>0.03</v>
      </c>
      <c r="D31" s="91" t="s">
        <v>34</v>
      </c>
      <c r="E31" s="87">
        <f>C31*  C7</f>
        <v>114.21</v>
      </c>
      <c r="F31" s="87">
        <f>E31*12</f>
        <v>1370.52</v>
      </c>
    </row>
    <row r="32" spans="1:6">
      <c r="A32" s="84"/>
      <c r="B32" s="90" t="s">
        <v>81</v>
      </c>
      <c r="C32" s="85">
        <v>0.22</v>
      </c>
      <c r="D32" s="91"/>
      <c r="E32" s="87">
        <f>C32*C7</f>
        <v>837.54</v>
      </c>
      <c r="F32" s="87">
        <f>E32*12</f>
        <v>10050.48</v>
      </c>
    </row>
    <row r="33" spans="1:9">
      <c r="A33" s="84"/>
      <c r="B33" s="90" t="s">
        <v>82</v>
      </c>
      <c r="C33" s="85">
        <v>0.88</v>
      </c>
      <c r="D33" s="91"/>
      <c r="E33" s="87">
        <f>C33*C7</f>
        <v>3350.16</v>
      </c>
      <c r="F33" s="87">
        <f>E33*12</f>
        <v>40201.919999999998</v>
      </c>
    </row>
    <row r="34" spans="1:9" ht="13.5" customHeight="1">
      <c r="A34" s="84"/>
      <c r="B34" s="12" t="s">
        <v>11</v>
      </c>
      <c r="C34" s="85">
        <v>0.79</v>
      </c>
      <c r="D34" s="86" t="s">
        <v>38</v>
      </c>
      <c r="E34" s="87">
        <f>C34*  C7</f>
        <v>3007.53</v>
      </c>
      <c r="F34" s="87">
        <f>E34*12</f>
        <v>36090.36</v>
      </c>
    </row>
    <row r="35" spans="1:9" ht="12.75" customHeight="1" thickBot="1">
      <c r="A35" s="97"/>
      <c r="B35" s="90" t="s">
        <v>40</v>
      </c>
      <c r="C35" s="98">
        <v>0.24</v>
      </c>
      <c r="D35" s="91" t="s">
        <v>87</v>
      </c>
      <c r="E35" s="99">
        <f>C35*C7</f>
        <v>913.68</v>
      </c>
      <c r="F35" s="87">
        <f>E35*12</f>
        <v>10964.16</v>
      </c>
    </row>
    <row r="36" spans="1:9" ht="15" customHeight="1" thickBot="1">
      <c r="A36" s="100" t="s">
        <v>8</v>
      </c>
      <c r="B36" s="101" t="s">
        <v>9</v>
      </c>
      <c r="C36" s="102">
        <f>SUM(C37:C38)</f>
        <v>0.51</v>
      </c>
      <c r="D36" s="103"/>
      <c r="E36" s="104">
        <f>SUM(E37:E38)</f>
        <v>1941.5699999999997</v>
      </c>
      <c r="F36" s="104">
        <f>SUM(F37:F38)</f>
        <v>23298.839999999997</v>
      </c>
    </row>
    <row r="37" spans="1:9" ht="14.25" customHeight="1">
      <c r="A37" s="105"/>
      <c r="B37" s="89" t="s">
        <v>56</v>
      </c>
      <c r="C37" s="85">
        <v>0.35</v>
      </c>
      <c r="D37" s="86" t="s">
        <v>10</v>
      </c>
      <c r="E37" s="87">
        <f>C37*  C7</f>
        <v>1332.4499999999998</v>
      </c>
      <c r="F37" s="87">
        <f>E37*12</f>
        <v>15989.399999999998</v>
      </c>
    </row>
    <row r="38" spans="1:9" s="2" customFormat="1" ht="15.75" thickBot="1">
      <c r="A38" s="106"/>
      <c r="B38" s="93" t="s">
        <v>57</v>
      </c>
      <c r="C38" s="94">
        <v>0.16</v>
      </c>
      <c r="D38" s="95" t="s">
        <v>33</v>
      </c>
      <c r="E38" s="107">
        <f>C38*C7</f>
        <v>609.12</v>
      </c>
      <c r="F38" s="107">
        <f>E38*12</f>
        <v>7309.4400000000005</v>
      </c>
    </row>
    <row r="39" spans="1:9" s="2" customFormat="1" ht="15.75" thickBot="1">
      <c r="A39" s="108" t="s">
        <v>23</v>
      </c>
      <c r="B39" s="109" t="s">
        <v>30</v>
      </c>
      <c r="C39" s="110">
        <f>SUM(C40:C50)</f>
        <v>5.58</v>
      </c>
      <c r="D39" s="103"/>
      <c r="E39" s="111">
        <f>SUM(E40:E50)</f>
        <v>21243.059999999998</v>
      </c>
      <c r="F39" s="111">
        <f>SUM(F40:F50)</f>
        <v>254916.72</v>
      </c>
    </row>
    <row r="40" spans="1:9" ht="26.25" thickBot="1">
      <c r="A40" s="112"/>
      <c r="B40" s="80" t="s">
        <v>58</v>
      </c>
      <c r="C40" s="113">
        <v>0.3</v>
      </c>
      <c r="D40" s="114"/>
      <c r="E40" s="115">
        <f>C40*C7</f>
        <v>1142.0999999999999</v>
      </c>
      <c r="F40" s="116">
        <f t="shared" ref="F40:F50" si="2">E40*12</f>
        <v>13705.199999999999</v>
      </c>
    </row>
    <row r="41" spans="1:9">
      <c r="A41" s="117"/>
      <c r="B41" s="80" t="s">
        <v>59</v>
      </c>
      <c r="C41" s="118">
        <v>0.13</v>
      </c>
      <c r="D41" s="86"/>
      <c r="E41" s="87">
        <f>C41*C7</f>
        <v>494.91</v>
      </c>
      <c r="F41" s="116">
        <f t="shared" si="2"/>
        <v>5938.92</v>
      </c>
    </row>
    <row r="42" spans="1:9" ht="15.75" thickBot="1">
      <c r="A42" s="117"/>
      <c r="B42" s="80" t="s">
        <v>83</v>
      </c>
      <c r="C42" s="119">
        <v>0.09</v>
      </c>
      <c r="D42" s="82"/>
      <c r="E42" s="61">
        <f>C42*C7</f>
        <v>342.63</v>
      </c>
      <c r="F42" s="120">
        <f>E42*12</f>
        <v>4111.5599999999995</v>
      </c>
    </row>
    <row r="43" spans="1:9">
      <c r="A43" s="117"/>
      <c r="B43" s="80" t="s">
        <v>84</v>
      </c>
      <c r="C43" s="81">
        <v>0.46</v>
      </c>
      <c r="D43" s="82"/>
      <c r="E43" s="83">
        <f>C43*C7</f>
        <v>1751.22</v>
      </c>
      <c r="F43" s="83">
        <f t="shared" si="2"/>
        <v>21014.639999999999</v>
      </c>
    </row>
    <row r="44" spans="1:9">
      <c r="A44" s="117"/>
      <c r="B44" s="80" t="s">
        <v>61</v>
      </c>
      <c r="C44" s="85">
        <v>1.32</v>
      </c>
      <c r="D44" s="82"/>
      <c r="E44" s="83">
        <f>C44*C7</f>
        <v>5025.24</v>
      </c>
      <c r="F44" s="83">
        <f t="shared" si="2"/>
        <v>60302.879999999997</v>
      </c>
      <c r="I44" t="s">
        <v>3</v>
      </c>
    </row>
    <row r="45" spans="1:9">
      <c r="A45" s="117"/>
      <c r="B45" s="80" t="s">
        <v>62</v>
      </c>
      <c r="C45" s="85">
        <v>1.05</v>
      </c>
      <c r="D45" s="82"/>
      <c r="E45" s="83">
        <f>C45*C7</f>
        <v>3997.3500000000004</v>
      </c>
      <c r="F45" s="83">
        <f t="shared" si="2"/>
        <v>47968.200000000004</v>
      </c>
    </row>
    <row r="46" spans="1:9" ht="13.5" customHeight="1">
      <c r="A46" s="117"/>
      <c r="B46" s="80" t="s">
        <v>79</v>
      </c>
      <c r="C46" s="85">
        <v>0.13</v>
      </c>
      <c r="D46" s="82"/>
      <c r="E46" s="83">
        <f>C46*C7</f>
        <v>494.91</v>
      </c>
      <c r="F46" s="83">
        <f>E46*12</f>
        <v>5938.92</v>
      </c>
    </row>
    <row r="47" spans="1:9" ht="13.5" customHeight="1">
      <c r="A47" s="117"/>
      <c r="B47" s="80" t="s">
        <v>63</v>
      </c>
      <c r="C47" s="85">
        <v>0.11</v>
      </c>
      <c r="D47" s="82"/>
      <c r="E47" s="83">
        <f>C47*C7</f>
        <v>418.77</v>
      </c>
      <c r="F47" s="83">
        <f>E47*12</f>
        <v>5025.24</v>
      </c>
    </row>
    <row r="48" spans="1:9" ht="13.5" customHeight="1">
      <c r="A48" s="117"/>
      <c r="B48" s="80" t="s">
        <v>85</v>
      </c>
      <c r="C48" s="85">
        <v>0.52</v>
      </c>
      <c r="D48" s="82"/>
      <c r="E48" s="83">
        <f>C48*C7</f>
        <v>1979.64</v>
      </c>
      <c r="F48" s="83">
        <f>E48*12</f>
        <v>23755.68</v>
      </c>
    </row>
    <row r="49" spans="1:6" ht="13.5" customHeight="1">
      <c r="A49" s="117"/>
      <c r="B49" s="128" t="s">
        <v>86</v>
      </c>
      <c r="C49" s="129">
        <v>0.16</v>
      </c>
      <c r="D49" s="82"/>
      <c r="E49" s="83">
        <f>C49*C7</f>
        <v>609.12</v>
      </c>
      <c r="F49" s="83">
        <f>E49*12</f>
        <v>7309.4400000000005</v>
      </c>
    </row>
    <row r="50" spans="1:6" ht="15.75" thickBot="1">
      <c r="A50" s="121"/>
      <c r="B50" s="89" t="s">
        <v>64</v>
      </c>
      <c r="C50" s="85">
        <v>1.31</v>
      </c>
      <c r="D50" s="82"/>
      <c r="E50" s="83">
        <f>C50*C7</f>
        <v>4987.17</v>
      </c>
      <c r="F50" s="83">
        <f t="shared" si="2"/>
        <v>59846.04</v>
      </c>
    </row>
    <row r="51" spans="1:6" ht="15.75" thickBot="1">
      <c r="A51" s="135" t="s">
        <v>12</v>
      </c>
      <c r="B51" s="136"/>
      <c r="C51" s="122">
        <f>C39+C36+C23+C10</f>
        <v>13.414999999999999</v>
      </c>
      <c r="D51" s="4"/>
      <c r="E51" s="104">
        <f>E10+E23+E36+E39</f>
        <v>51070.904999999999</v>
      </c>
      <c r="F51" s="104">
        <f>F10+F23+F36+F39</f>
        <v>612850.86</v>
      </c>
    </row>
    <row r="52" spans="1:6" ht="15.75" thickBot="1">
      <c r="A52" s="137" t="s">
        <v>89</v>
      </c>
      <c r="B52" s="138"/>
      <c r="C52" s="123">
        <v>14</v>
      </c>
      <c r="D52" s="4"/>
      <c r="E52" s="104">
        <f>C52*C7</f>
        <v>53298</v>
      </c>
      <c r="F52" s="104">
        <f>E52*12</f>
        <v>639576</v>
      </c>
    </row>
    <row r="53" spans="1:6">
      <c r="A53" s="2"/>
      <c r="B53" s="2"/>
      <c r="C53" s="1" t="s">
        <v>42</v>
      </c>
      <c r="F53" s="2"/>
    </row>
    <row r="54" spans="1:6">
      <c r="A54" s="2"/>
      <c r="B54" s="139"/>
      <c r="C54" s="139"/>
      <c r="D54" s="139"/>
      <c r="E54" s="139"/>
      <c r="F54" s="2"/>
    </row>
    <row r="55" spans="1:6">
      <c r="B55" s="140"/>
      <c r="C55" s="140"/>
      <c r="D55" s="140"/>
      <c r="E55" s="140"/>
    </row>
    <row r="56" spans="1:6">
      <c r="B56" s="140"/>
      <c r="C56" s="140"/>
      <c r="D56" s="140"/>
      <c r="E56" s="140"/>
    </row>
    <row r="57" spans="1:6">
      <c r="D57" s="1"/>
    </row>
  </sheetData>
  <mergeCells count="12">
    <mergeCell ref="A51:B51"/>
    <mergeCell ref="A52:B52"/>
    <mergeCell ref="B54:E54"/>
    <mergeCell ref="B55:E55"/>
    <mergeCell ref="B56:E56"/>
    <mergeCell ref="B6:E6"/>
    <mergeCell ref="B9:F9"/>
    <mergeCell ref="A22:F22"/>
    <mergeCell ref="D1:F1"/>
    <mergeCell ref="D2:F2"/>
    <mergeCell ref="D3:F3"/>
    <mergeCell ref="A5:F5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8"/>
  <sheetViews>
    <sheetView topLeftCell="A73" workbookViewId="0">
      <selection activeCell="J72" sqref="J72"/>
    </sheetView>
  </sheetViews>
  <sheetFormatPr defaultRowHeight="15"/>
  <cols>
    <col min="1" max="1" width="3.5703125" customWidth="1"/>
    <col min="2" max="2" width="37.7109375" customWidth="1"/>
    <col min="3" max="3" width="8.140625" customWidth="1"/>
    <col min="4" max="4" width="37" customWidth="1"/>
    <col min="5" max="5" width="10.7109375" customWidth="1"/>
    <col min="6" max="6" width="12" customWidth="1"/>
    <col min="11" max="11" width="41.7109375" customWidth="1"/>
    <col min="13" max="13" width="28.28515625" customWidth="1"/>
    <col min="15" max="15" width="13" customWidth="1"/>
  </cols>
  <sheetData>
    <row r="1" spans="1:15">
      <c r="A1" s="1"/>
      <c r="B1" s="1"/>
      <c r="C1" s="1"/>
      <c r="D1" s="130" t="s">
        <v>17</v>
      </c>
      <c r="E1" s="130"/>
      <c r="F1" s="130"/>
      <c r="J1" s="21"/>
      <c r="K1" s="21"/>
      <c r="L1" s="21"/>
      <c r="M1" s="141"/>
      <c r="N1" s="141"/>
      <c r="O1" s="141"/>
    </row>
    <row r="2" spans="1:15">
      <c r="A2" s="1"/>
      <c r="B2" s="1"/>
      <c r="C2" s="1"/>
      <c r="D2" s="130" t="s">
        <v>31</v>
      </c>
      <c r="E2" s="130"/>
      <c r="F2" s="130"/>
      <c r="J2" s="21"/>
      <c r="K2" s="21"/>
      <c r="L2" s="21"/>
      <c r="M2" s="141"/>
      <c r="N2" s="141"/>
      <c r="O2" s="141"/>
    </row>
    <row r="3" spans="1:15">
      <c r="A3" s="1"/>
      <c r="B3" s="1"/>
      <c r="C3" s="1"/>
      <c r="D3" s="130" t="s">
        <v>18</v>
      </c>
      <c r="E3" s="130"/>
      <c r="F3" s="130"/>
      <c r="J3" s="21"/>
      <c r="K3" s="21"/>
      <c r="L3" s="21"/>
      <c r="M3" s="141"/>
      <c r="N3" s="141"/>
      <c r="O3" s="141"/>
    </row>
    <row r="4" spans="1:15">
      <c r="A4" s="1"/>
      <c r="B4" s="1"/>
      <c r="C4" s="1"/>
      <c r="D4" s="10" t="s">
        <v>69</v>
      </c>
      <c r="E4" s="10"/>
      <c r="F4" s="13"/>
      <c r="J4" s="21"/>
      <c r="K4" s="21"/>
      <c r="L4" s="21"/>
      <c r="M4" s="22"/>
      <c r="N4" s="22"/>
      <c r="O4" s="23"/>
    </row>
    <row r="5" spans="1:15">
      <c r="A5" s="1"/>
      <c r="B5" s="1"/>
      <c r="C5" s="1"/>
      <c r="D5" s="10"/>
      <c r="E5" s="10"/>
      <c r="F5" s="16"/>
      <c r="J5" s="21"/>
      <c r="K5" s="21"/>
      <c r="L5" s="21"/>
      <c r="M5" s="22"/>
      <c r="N5" s="22"/>
      <c r="O5" s="23"/>
    </row>
    <row r="6" spans="1:15">
      <c r="A6" s="130" t="s">
        <v>68</v>
      </c>
      <c r="B6" s="130"/>
      <c r="C6" s="130"/>
      <c r="D6" s="130"/>
      <c r="E6" s="130"/>
      <c r="F6" s="130"/>
      <c r="J6" s="141"/>
      <c r="K6" s="141"/>
      <c r="L6" s="141"/>
      <c r="M6" s="141"/>
      <c r="N6" s="141"/>
      <c r="O6" s="141"/>
    </row>
    <row r="7" spans="1:15">
      <c r="A7" s="1"/>
      <c r="B7" s="130" t="s">
        <v>28</v>
      </c>
      <c r="C7" s="130"/>
      <c r="D7" s="130"/>
      <c r="E7" s="130"/>
      <c r="F7" s="13"/>
      <c r="J7" s="21"/>
      <c r="K7" s="141"/>
      <c r="L7" s="141"/>
      <c r="M7" s="141"/>
      <c r="N7" s="141"/>
      <c r="O7" s="23"/>
    </row>
    <row r="8" spans="1:15">
      <c r="A8" s="1"/>
      <c r="B8" s="130" t="s">
        <v>67</v>
      </c>
      <c r="C8" s="130"/>
      <c r="D8" s="130"/>
      <c r="E8" s="130"/>
      <c r="F8" s="13"/>
      <c r="J8" s="21"/>
      <c r="K8" s="141"/>
      <c r="L8" s="141"/>
      <c r="M8" s="141"/>
      <c r="N8" s="141"/>
      <c r="O8" s="23"/>
    </row>
    <row r="9" spans="1:15" ht="15.75" thickBot="1">
      <c r="A9" s="6" t="s">
        <v>26</v>
      </c>
      <c r="B9" s="6"/>
      <c r="C9" s="5">
        <v>3807</v>
      </c>
      <c r="D9" s="6" t="s">
        <v>24</v>
      </c>
      <c r="E9" s="14"/>
      <c r="F9" s="1"/>
      <c r="J9" s="6"/>
      <c r="K9" s="6"/>
      <c r="L9" s="5"/>
      <c r="M9" s="6"/>
      <c r="N9" s="14"/>
      <c r="O9" s="21"/>
    </row>
    <row r="10" spans="1:15" ht="24">
      <c r="A10" s="18" t="s">
        <v>13</v>
      </c>
      <c r="B10" s="19" t="s">
        <v>0</v>
      </c>
      <c r="C10" s="18" t="s">
        <v>14</v>
      </c>
      <c r="D10" s="19" t="s">
        <v>1</v>
      </c>
      <c r="E10" s="18" t="s">
        <v>15</v>
      </c>
      <c r="F10" s="20" t="s">
        <v>16</v>
      </c>
      <c r="I10" s="58"/>
      <c r="J10" s="58"/>
      <c r="K10" s="24"/>
      <c r="L10" s="24"/>
      <c r="M10" s="24"/>
      <c r="N10" s="24"/>
      <c r="O10" s="24"/>
    </row>
    <row r="11" spans="1:15">
      <c r="A11" s="11"/>
      <c r="B11" s="131" t="s">
        <v>29</v>
      </c>
      <c r="C11" s="131"/>
      <c r="D11" s="131"/>
      <c r="E11" s="131"/>
      <c r="F11" s="131"/>
      <c r="I11" s="60"/>
      <c r="J11" s="60"/>
      <c r="K11" s="142"/>
      <c r="L11" s="142"/>
      <c r="M11" s="142"/>
      <c r="N11" s="142"/>
      <c r="O11" s="142"/>
    </row>
    <row r="12" spans="1:15" ht="25.5">
      <c r="A12" s="9" t="s">
        <v>70</v>
      </c>
      <c r="B12" s="53" t="s">
        <v>39</v>
      </c>
      <c r="C12" s="54">
        <f>C13+C17+C20+C24</f>
        <v>4.22</v>
      </c>
      <c r="D12" s="55"/>
      <c r="E12" s="56">
        <f>E13+E17+E20+E24</f>
        <v>16065.539999999997</v>
      </c>
      <c r="F12" s="56">
        <f>F13+F17+F20+F24</f>
        <v>192786.47999999998</v>
      </c>
      <c r="I12" s="64"/>
      <c r="J12" s="64"/>
      <c r="K12" s="26"/>
      <c r="L12" s="27"/>
      <c r="M12" s="28"/>
      <c r="N12" s="29"/>
      <c r="O12" s="29"/>
    </row>
    <row r="13" spans="1:15" ht="25.5">
      <c r="A13" s="57" t="s">
        <v>2</v>
      </c>
      <c r="B13" s="57" t="s">
        <v>27</v>
      </c>
      <c r="C13" s="58">
        <f>C14+C15+C16</f>
        <v>1.82</v>
      </c>
      <c r="D13" s="59" t="s">
        <v>3</v>
      </c>
      <c r="E13" s="56">
        <f>C13*C9</f>
        <v>6928.74</v>
      </c>
      <c r="F13" s="56">
        <f>E13*12</f>
        <v>83144.88</v>
      </c>
      <c r="I13" s="60"/>
      <c r="J13" s="60"/>
      <c r="K13" s="30"/>
      <c r="L13" s="31"/>
      <c r="M13" s="32"/>
      <c r="N13" s="29"/>
      <c r="O13" s="29"/>
    </row>
    <row r="14" spans="1:15" ht="16.5" customHeight="1">
      <c r="A14" s="57"/>
      <c r="B14" s="8" t="s">
        <v>43</v>
      </c>
      <c r="C14" s="60">
        <v>1.54</v>
      </c>
      <c r="D14" s="59"/>
      <c r="E14" s="61">
        <f>C14*C9</f>
        <v>5862.78</v>
      </c>
      <c r="F14" s="61">
        <f>E14*12</f>
        <v>70353.36</v>
      </c>
      <c r="I14" s="54"/>
      <c r="J14" s="54"/>
      <c r="K14" s="33"/>
      <c r="L14" s="34"/>
      <c r="M14" s="32"/>
      <c r="N14" s="35"/>
      <c r="O14" s="35"/>
    </row>
    <row r="15" spans="1:15" ht="25.5">
      <c r="A15" s="62"/>
      <c r="B15" s="63" t="s">
        <v>72</v>
      </c>
      <c r="C15" s="64">
        <v>0.21</v>
      </c>
      <c r="D15" s="65"/>
      <c r="E15" s="66">
        <f>C15*C9</f>
        <v>799.47</v>
      </c>
      <c r="F15" s="66">
        <f>E15*12</f>
        <v>9593.64</v>
      </c>
      <c r="I15" s="69"/>
      <c r="J15" s="69"/>
      <c r="K15" s="36"/>
      <c r="L15" s="37"/>
      <c r="M15" s="38"/>
      <c r="N15" s="39"/>
      <c r="O15" s="39"/>
    </row>
    <row r="16" spans="1:15">
      <c r="A16" s="57"/>
      <c r="B16" s="9" t="s">
        <v>44</v>
      </c>
      <c r="C16" s="60">
        <v>7.0000000000000007E-2</v>
      </c>
      <c r="D16" s="59"/>
      <c r="E16" s="61">
        <f>C16*C9</f>
        <v>266.49</v>
      </c>
      <c r="F16" s="61">
        <f t="shared" ref="F16:F17" si="0">E16*12</f>
        <v>3197.88</v>
      </c>
      <c r="I16" s="69"/>
      <c r="J16" s="69"/>
      <c r="K16" s="25"/>
      <c r="L16" s="34"/>
      <c r="M16" s="32"/>
      <c r="N16" s="35"/>
      <c r="O16" s="35"/>
    </row>
    <row r="17" spans="1:15" ht="17.25" customHeight="1">
      <c r="A17" s="67" t="s">
        <v>4</v>
      </c>
      <c r="B17" s="67" t="s">
        <v>5</v>
      </c>
      <c r="C17" s="54">
        <f>C18+C19</f>
        <v>0.26</v>
      </c>
      <c r="D17" s="59" t="s">
        <v>3</v>
      </c>
      <c r="E17" s="56">
        <f>C17* C9</f>
        <v>989.82</v>
      </c>
      <c r="F17" s="56">
        <f t="shared" si="0"/>
        <v>11877.84</v>
      </c>
      <c r="I17" s="71"/>
      <c r="J17" s="71"/>
      <c r="K17" s="40"/>
      <c r="L17" s="27"/>
      <c r="M17" s="32"/>
      <c r="N17" s="29"/>
      <c r="O17" s="29"/>
    </row>
    <row r="18" spans="1:15" ht="18" customHeight="1">
      <c r="A18" s="65"/>
      <c r="B18" s="68" t="s">
        <v>66</v>
      </c>
      <c r="C18" s="69">
        <v>0.04</v>
      </c>
      <c r="D18" s="59"/>
      <c r="E18" s="61">
        <f>C18*C9</f>
        <v>152.28</v>
      </c>
      <c r="F18" s="61">
        <f t="shared" ref="F18:F24" si="1">E18*12</f>
        <v>1827.3600000000001</v>
      </c>
      <c r="I18" s="73"/>
      <c r="J18" s="73"/>
      <c r="K18" s="33"/>
      <c r="L18" s="41"/>
      <c r="M18" s="32"/>
      <c r="N18" s="35"/>
      <c r="O18" s="35"/>
    </row>
    <row r="19" spans="1:15" s="2" customFormat="1" ht="18" customHeight="1">
      <c r="A19" s="67"/>
      <c r="B19" s="8" t="s">
        <v>50</v>
      </c>
      <c r="C19" s="69">
        <v>0.22</v>
      </c>
      <c r="D19" s="59"/>
      <c r="E19" s="61">
        <f>C19*C9</f>
        <v>837.54</v>
      </c>
      <c r="F19" s="61">
        <f t="shared" si="1"/>
        <v>10050.48</v>
      </c>
      <c r="I19" s="73"/>
      <c r="J19" s="73"/>
      <c r="K19" s="33"/>
      <c r="L19" s="41"/>
      <c r="M19" s="32"/>
      <c r="N19" s="35"/>
      <c r="O19" s="35"/>
    </row>
    <row r="20" spans="1:15" ht="25.5">
      <c r="A20" s="70" t="s">
        <v>6</v>
      </c>
      <c r="B20" s="65" t="s">
        <v>45</v>
      </c>
      <c r="C20" s="71">
        <f>C21+C22+C23</f>
        <v>1.48</v>
      </c>
      <c r="D20" s="65"/>
      <c r="E20" s="72">
        <f>C20*C9</f>
        <v>5634.36</v>
      </c>
      <c r="F20" s="72">
        <f t="shared" si="1"/>
        <v>67612.319999999992</v>
      </c>
      <c r="I20" s="73"/>
      <c r="J20" s="73"/>
      <c r="K20" s="38"/>
      <c r="L20" s="45"/>
      <c r="M20" s="38"/>
      <c r="N20" s="46"/>
      <c r="O20" s="46"/>
    </row>
    <row r="21" spans="1:15" ht="25.5">
      <c r="A21" s="70"/>
      <c r="B21" s="68" t="s">
        <v>46</v>
      </c>
      <c r="C21" s="73">
        <v>0.1</v>
      </c>
      <c r="D21" s="68"/>
      <c r="E21" s="66">
        <f>C21*C9</f>
        <v>380.70000000000005</v>
      </c>
      <c r="F21" s="66">
        <f t="shared" si="1"/>
        <v>4568.4000000000005</v>
      </c>
      <c r="I21" s="54"/>
      <c r="J21" s="54"/>
      <c r="K21" s="42"/>
      <c r="L21" s="43"/>
      <c r="M21" s="42"/>
      <c r="N21" s="39"/>
      <c r="O21" s="39"/>
    </row>
    <row r="22" spans="1:15">
      <c r="A22" s="70"/>
      <c r="B22" s="68" t="s">
        <v>65</v>
      </c>
      <c r="C22" s="73">
        <v>1.03</v>
      </c>
      <c r="D22" s="68"/>
      <c r="E22" s="66">
        <f>C22*C9</f>
        <v>3921.21</v>
      </c>
      <c r="F22" s="66">
        <f t="shared" si="1"/>
        <v>47054.520000000004</v>
      </c>
      <c r="J22" s="44"/>
      <c r="K22" s="42"/>
      <c r="L22" s="43"/>
      <c r="M22" s="42"/>
      <c r="N22" s="39"/>
      <c r="O22" s="39"/>
    </row>
    <row r="23" spans="1:15">
      <c r="A23" s="70"/>
      <c r="B23" s="68" t="s">
        <v>47</v>
      </c>
      <c r="C23" s="73">
        <v>0.35</v>
      </c>
      <c r="D23" s="68"/>
      <c r="E23" s="66">
        <f>C23*C9</f>
        <v>1332.4499999999998</v>
      </c>
      <c r="F23" s="66">
        <f t="shared" si="1"/>
        <v>15989.399999999998</v>
      </c>
      <c r="J23" s="44"/>
      <c r="K23" s="42"/>
      <c r="L23" s="43"/>
      <c r="M23" s="42"/>
      <c r="N23" s="39"/>
      <c r="O23" s="39"/>
    </row>
    <row r="24" spans="1:15" ht="25.5">
      <c r="A24" s="59" t="s">
        <v>22</v>
      </c>
      <c r="B24" s="59" t="s">
        <v>7</v>
      </c>
      <c r="C24" s="54">
        <v>0.66</v>
      </c>
      <c r="D24" s="7"/>
      <c r="E24" s="56">
        <f>C24*C9</f>
        <v>2512.62</v>
      </c>
      <c r="F24" s="56">
        <f t="shared" si="1"/>
        <v>30151.439999999999</v>
      </c>
      <c r="J24" s="32"/>
      <c r="K24" s="32"/>
      <c r="L24" s="27"/>
      <c r="M24" s="24"/>
      <c r="N24" s="29"/>
      <c r="O24" s="29"/>
    </row>
    <row r="25" spans="1:15" ht="15.75" customHeight="1" thickBot="1">
      <c r="A25" s="132" t="s">
        <v>71</v>
      </c>
      <c r="B25" s="133"/>
      <c r="C25" s="133"/>
      <c r="D25" s="133"/>
      <c r="E25" s="133"/>
      <c r="F25" s="134"/>
      <c r="J25" s="143"/>
      <c r="K25" s="144"/>
      <c r="L25" s="144"/>
      <c r="M25" s="144"/>
      <c r="N25" s="144"/>
      <c r="O25" s="144"/>
    </row>
    <row r="26" spans="1:15" ht="15.75" customHeight="1" thickBot="1">
      <c r="A26" s="74">
        <v>2</v>
      </c>
      <c r="B26" s="75" t="s">
        <v>41</v>
      </c>
      <c r="C26" s="76">
        <f>SUM(C27:C37)</f>
        <v>4.17</v>
      </c>
      <c r="D26" s="77"/>
      <c r="E26" s="78">
        <f>SUM(E27:E37)</f>
        <v>15875.190000000002</v>
      </c>
      <c r="F26" s="78">
        <f>SUM(F27:F37)</f>
        <v>190502.28000000003</v>
      </c>
      <c r="J26" s="26"/>
      <c r="K26" s="47"/>
      <c r="L26" s="31"/>
      <c r="M26" s="47"/>
      <c r="N26" s="48"/>
      <c r="O26" s="48"/>
    </row>
    <row r="27" spans="1:15" ht="27" customHeight="1">
      <c r="A27" s="79" t="s">
        <v>3</v>
      </c>
      <c r="B27" s="80" t="s">
        <v>51</v>
      </c>
      <c r="C27" s="81">
        <v>0.1</v>
      </c>
      <c r="D27" s="82" t="s">
        <v>37</v>
      </c>
      <c r="E27" s="83">
        <f>C27* C9</f>
        <v>380.70000000000005</v>
      </c>
      <c r="F27" s="83">
        <f t="shared" ref="F27:F33" si="2">E27*12</f>
        <v>4568.4000000000005</v>
      </c>
      <c r="J27" s="49"/>
      <c r="K27" s="15"/>
      <c r="L27" s="41"/>
      <c r="M27" s="15"/>
      <c r="N27" s="35"/>
      <c r="O27" s="35"/>
    </row>
    <row r="28" spans="1:15">
      <c r="A28" s="84" t="s">
        <v>3</v>
      </c>
      <c r="B28" s="12" t="s">
        <v>73</v>
      </c>
      <c r="C28" s="85">
        <v>0.01</v>
      </c>
      <c r="D28" s="86" t="s">
        <v>35</v>
      </c>
      <c r="E28" s="87">
        <f>C28*C9</f>
        <v>38.07</v>
      </c>
      <c r="F28" s="87">
        <f t="shared" si="2"/>
        <v>456.84000000000003</v>
      </c>
      <c r="J28" s="49"/>
      <c r="K28" s="25"/>
      <c r="L28" s="41"/>
      <c r="M28" s="15"/>
      <c r="N28" s="35"/>
      <c r="O28" s="35"/>
    </row>
    <row r="29" spans="1:15" ht="18" customHeight="1">
      <c r="A29" s="84" t="s">
        <v>3</v>
      </c>
      <c r="B29" s="12" t="s">
        <v>52</v>
      </c>
      <c r="C29" s="85">
        <v>0.13</v>
      </c>
      <c r="D29" s="88" t="s">
        <v>36</v>
      </c>
      <c r="E29" s="87">
        <f>C29*C9</f>
        <v>494.91</v>
      </c>
      <c r="F29" s="87">
        <f t="shared" si="2"/>
        <v>5938.92</v>
      </c>
      <c r="J29" s="49"/>
      <c r="K29" s="25"/>
      <c r="L29" s="41"/>
      <c r="M29" s="25"/>
      <c r="N29" s="35"/>
      <c r="O29" s="35"/>
    </row>
    <row r="30" spans="1:15" ht="25.5">
      <c r="A30" s="84" t="s">
        <v>3</v>
      </c>
      <c r="B30" s="89" t="s">
        <v>53</v>
      </c>
      <c r="C30" s="85">
        <v>0.11</v>
      </c>
      <c r="D30" s="86" t="s">
        <v>36</v>
      </c>
      <c r="E30" s="87">
        <f>C30*C9</f>
        <v>418.77</v>
      </c>
      <c r="F30" s="87">
        <f t="shared" si="2"/>
        <v>5025.24</v>
      </c>
      <c r="J30" s="49"/>
      <c r="K30" s="15"/>
      <c r="L30" s="41"/>
      <c r="M30" s="15"/>
      <c r="N30" s="35"/>
      <c r="O30" s="35"/>
    </row>
    <row r="31" spans="1:15">
      <c r="A31" s="84"/>
      <c r="B31" s="89" t="s">
        <v>48</v>
      </c>
      <c r="C31" s="85">
        <v>0.79</v>
      </c>
      <c r="D31" s="86" t="s">
        <v>36</v>
      </c>
      <c r="E31" s="87">
        <f>C31*C9</f>
        <v>3007.53</v>
      </c>
      <c r="F31" s="87">
        <f>E31*12</f>
        <v>36090.36</v>
      </c>
      <c r="J31" s="49"/>
      <c r="K31" s="15"/>
      <c r="L31" s="41"/>
      <c r="M31" s="15"/>
      <c r="N31" s="35"/>
      <c r="O31" s="35"/>
    </row>
    <row r="32" spans="1:15" ht="25.5">
      <c r="A32" s="84"/>
      <c r="B32" s="89" t="s">
        <v>49</v>
      </c>
      <c r="C32" s="85">
        <v>1.05</v>
      </c>
      <c r="D32" s="86" t="s">
        <v>36</v>
      </c>
      <c r="E32" s="87">
        <f>C32*C9</f>
        <v>3997.3500000000004</v>
      </c>
      <c r="F32" s="87">
        <f t="shared" si="2"/>
        <v>47968.200000000004</v>
      </c>
      <c r="J32" s="49"/>
      <c r="K32" s="15"/>
      <c r="L32" s="41"/>
      <c r="M32" s="15"/>
      <c r="N32" s="35"/>
      <c r="O32" s="35"/>
    </row>
    <row r="33" spans="1:15">
      <c r="A33" s="84"/>
      <c r="B33" s="89" t="s">
        <v>54</v>
      </c>
      <c r="C33" s="85">
        <v>0.16</v>
      </c>
      <c r="D33" s="86"/>
      <c r="E33" s="87">
        <f>C33*C9</f>
        <v>609.12</v>
      </c>
      <c r="F33" s="87">
        <f t="shared" si="2"/>
        <v>7309.4400000000005</v>
      </c>
      <c r="J33" s="49"/>
      <c r="K33" s="15"/>
      <c r="L33" s="41"/>
      <c r="M33" s="15"/>
      <c r="N33" s="35"/>
      <c r="O33" s="35"/>
    </row>
    <row r="34" spans="1:15" ht="14.25" customHeight="1">
      <c r="A34" s="84" t="s">
        <v>3</v>
      </c>
      <c r="B34" s="90" t="s">
        <v>55</v>
      </c>
      <c r="C34" s="85">
        <v>0.03</v>
      </c>
      <c r="D34" s="91" t="s">
        <v>34</v>
      </c>
      <c r="E34" s="87">
        <f>C34*  C9</f>
        <v>114.21</v>
      </c>
      <c r="F34" s="87">
        <f>E34*12</f>
        <v>1370.52</v>
      </c>
      <c r="J34" s="49"/>
      <c r="K34" s="15"/>
      <c r="L34" s="41"/>
      <c r="M34" s="25"/>
      <c r="N34" s="35"/>
      <c r="O34" s="35"/>
    </row>
    <row r="35" spans="1:15" ht="25.5">
      <c r="A35" s="84"/>
      <c r="B35" s="12" t="s">
        <v>11</v>
      </c>
      <c r="C35" s="85">
        <v>0.79</v>
      </c>
      <c r="D35" s="86" t="s">
        <v>38</v>
      </c>
      <c r="E35" s="87">
        <f>C35*  C9</f>
        <v>3007.53</v>
      </c>
      <c r="F35" s="87">
        <f>E35*12</f>
        <v>36090.36</v>
      </c>
      <c r="J35" s="49"/>
      <c r="K35" s="25"/>
      <c r="L35" s="41"/>
      <c r="M35" s="15"/>
      <c r="N35" s="35"/>
      <c r="O35" s="35"/>
    </row>
    <row r="36" spans="1:15" hidden="1">
      <c r="A36" s="92"/>
      <c r="B36" s="93"/>
      <c r="C36" s="94"/>
      <c r="D36" s="95"/>
      <c r="E36" s="96">
        <f>C36*  C9</f>
        <v>0</v>
      </c>
      <c r="F36" s="96">
        <f>E36*12</f>
        <v>0</v>
      </c>
      <c r="J36" s="49"/>
      <c r="K36" s="15"/>
      <c r="L36" s="41"/>
      <c r="M36" s="15"/>
      <c r="N36" s="50"/>
      <c r="O36" s="50"/>
    </row>
    <row r="37" spans="1:15" ht="28.5" customHeight="1" thickBot="1">
      <c r="A37" s="97"/>
      <c r="B37" s="90" t="s">
        <v>40</v>
      </c>
      <c r="C37" s="98">
        <v>1</v>
      </c>
      <c r="D37" s="91" t="s">
        <v>34</v>
      </c>
      <c r="E37" s="99">
        <f>C37*C9</f>
        <v>3807</v>
      </c>
      <c r="F37" s="87">
        <f>E37*12</f>
        <v>45684</v>
      </c>
      <c r="J37" s="49"/>
      <c r="K37" s="15"/>
      <c r="L37" s="41"/>
      <c r="M37" s="17"/>
      <c r="N37" s="35"/>
      <c r="O37" s="35"/>
    </row>
    <row r="38" spans="1:15" ht="15.75" thickBot="1">
      <c r="A38" s="100" t="s">
        <v>8</v>
      </c>
      <c r="B38" s="101" t="s">
        <v>9</v>
      </c>
      <c r="C38" s="102">
        <f>SUM(C39:C40)</f>
        <v>0.59</v>
      </c>
      <c r="D38" s="103"/>
      <c r="E38" s="104">
        <f>SUM(E39:E40)</f>
        <v>2246.13</v>
      </c>
      <c r="F38" s="104">
        <f>SUM(F39:F40)</f>
        <v>26953.559999999998</v>
      </c>
      <c r="J38" s="25"/>
      <c r="K38" s="51"/>
      <c r="L38" s="27"/>
      <c r="M38" s="15"/>
      <c r="N38" s="29"/>
      <c r="O38" s="29"/>
    </row>
    <row r="39" spans="1:15">
      <c r="A39" s="105"/>
      <c r="B39" s="89" t="s">
        <v>56</v>
      </c>
      <c r="C39" s="85">
        <v>0.44</v>
      </c>
      <c r="D39" s="86" t="s">
        <v>10</v>
      </c>
      <c r="E39" s="87">
        <f>C39*  C9</f>
        <v>1675.08</v>
      </c>
      <c r="F39" s="87">
        <f>E39*12</f>
        <v>20100.96</v>
      </c>
      <c r="J39" s="25"/>
      <c r="K39" s="15"/>
      <c r="L39" s="41"/>
      <c r="M39" s="15"/>
      <c r="N39" s="35"/>
      <c r="O39" s="35"/>
    </row>
    <row r="40" spans="1:15" ht="15.75" thickBot="1">
      <c r="A40" s="106"/>
      <c r="B40" s="93" t="s">
        <v>57</v>
      </c>
      <c r="C40" s="94">
        <v>0.15</v>
      </c>
      <c r="D40" s="95" t="s">
        <v>33</v>
      </c>
      <c r="E40" s="107">
        <f>C40*C9</f>
        <v>571.04999999999995</v>
      </c>
      <c r="F40" s="107">
        <f>E40*12</f>
        <v>6852.5999999999995</v>
      </c>
      <c r="J40" s="25"/>
      <c r="K40" s="15"/>
      <c r="L40" s="41"/>
      <c r="M40" s="15"/>
      <c r="N40" s="35"/>
      <c r="O40" s="35"/>
    </row>
    <row r="41" spans="1:15" ht="15.75" thickBot="1">
      <c r="A41" s="108" t="s">
        <v>23</v>
      </c>
      <c r="B41" s="109" t="s">
        <v>30</v>
      </c>
      <c r="C41" s="110">
        <f>SUM(C42:C49)</f>
        <v>5.0199999999999996</v>
      </c>
      <c r="D41" s="103"/>
      <c r="E41" s="111">
        <f>SUM(E42:E49)</f>
        <v>19111.14</v>
      </c>
      <c r="F41" s="111">
        <f>SUM(F42:F49)</f>
        <v>229333.68</v>
      </c>
      <c r="J41" s="25"/>
      <c r="K41" s="51"/>
      <c r="L41" s="27"/>
      <c r="M41" s="15"/>
      <c r="N41" s="29"/>
      <c r="O41" s="29"/>
    </row>
    <row r="42" spans="1:15" ht="26.25" thickBot="1">
      <c r="A42" s="112"/>
      <c r="B42" s="80" t="s">
        <v>58</v>
      </c>
      <c r="C42" s="113">
        <v>0.3</v>
      </c>
      <c r="D42" s="114"/>
      <c r="E42" s="115">
        <f>C42*C9</f>
        <v>1142.0999999999999</v>
      </c>
      <c r="F42" s="116">
        <f t="shared" ref="F42:F49" si="3">E42*12</f>
        <v>13705.199999999999</v>
      </c>
      <c r="J42" s="25"/>
      <c r="K42" s="15"/>
      <c r="L42" s="41"/>
      <c r="M42" s="15"/>
      <c r="N42" s="35"/>
      <c r="O42" s="35"/>
    </row>
    <row r="43" spans="1:15" ht="14.25" customHeight="1">
      <c r="A43" s="117"/>
      <c r="B43" s="80" t="s">
        <v>59</v>
      </c>
      <c r="C43" s="118">
        <v>0.13</v>
      </c>
      <c r="D43" s="86"/>
      <c r="E43" s="87">
        <f>C43*C9</f>
        <v>494.91</v>
      </c>
      <c r="F43" s="116">
        <f t="shared" si="3"/>
        <v>5938.92</v>
      </c>
      <c r="J43" s="15"/>
      <c r="K43" s="15"/>
      <c r="L43" s="41"/>
      <c r="M43" s="15"/>
      <c r="N43" s="35"/>
      <c r="O43" s="35"/>
    </row>
    <row r="44" spans="1:15" ht="14.25" customHeight="1" thickBot="1">
      <c r="A44" s="117"/>
      <c r="B44" s="80" t="s">
        <v>60</v>
      </c>
      <c r="C44" s="119">
        <v>0.11</v>
      </c>
      <c r="D44" s="82"/>
      <c r="E44" s="61">
        <f>C44*C9</f>
        <v>418.77</v>
      </c>
      <c r="F44" s="120">
        <f>E44*12</f>
        <v>5025.24</v>
      </c>
      <c r="J44" s="15"/>
      <c r="K44" s="15"/>
      <c r="L44" s="41"/>
      <c r="M44" s="15"/>
      <c r="N44" s="35"/>
      <c r="O44" s="35"/>
    </row>
    <row r="45" spans="1:15" ht="13.5" customHeight="1">
      <c r="A45" s="117"/>
      <c r="B45" s="80" t="s">
        <v>32</v>
      </c>
      <c r="C45" s="81">
        <v>0.45</v>
      </c>
      <c r="D45" s="82"/>
      <c r="E45" s="83">
        <f>C45*C9</f>
        <v>1713.15</v>
      </c>
      <c r="F45" s="83">
        <f t="shared" si="3"/>
        <v>20557.800000000003</v>
      </c>
      <c r="J45" s="15"/>
      <c r="K45" s="15"/>
      <c r="L45" s="41"/>
      <c r="M45" s="15"/>
      <c r="N45" s="35"/>
      <c r="O45" s="35"/>
    </row>
    <row r="46" spans="1:15" ht="13.5" customHeight="1">
      <c r="A46" s="117"/>
      <c r="B46" s="80" t="s">
        <v>61</v>
      </c>
      <c r="C46" s="85">
        <v>1.32</v>
      </c>
      <c r="D46" s="82"/>
      <c r="E46" s="83">
        <f>C46*C9</f>
        <v>5025.24</v>
      </c>
      <c r="F46" s="83">
        <f t="shared" si="3"/>
        <v>60302.879999999997</v>
      </c>
      <c r="J46" s="15"/>
      <c r="K46" s="15"/>
      <c r="L46" s="41"/>
      <c r="M46" s="15"/>
      <c r="N46" s="35"/>
      <c r="O46" s="35"/>
    </row>
    <row r="47" spans="1:15" ht="13.5" customHeight="1">
      <c r="A47" s="117"/>
      <c r="B47" s="80" t="s">
        <v>62</v>
      </c>
      <c r="C47" s="85">
        <v>1.06</v>
      </c>
      <c r="D47" s="82"/>
      <c r="E47" s="83">
        <f>C47*C9</f>
        <v>4035.42</v>
      </c>
      <c r="F47" s="83">
        <f t="shared" si="3"/>
        <v>48425.04</v>
      </c>
      <c r="J47" s="15"/>
      <c r="K47" s="15"/>
      <c r="L47" s="41"/>
      <c r="M47" s="15"/>
      <c r="N47" s="35"/>
      <c r="O47" s="35"/>
    </row>
    <row r="48" spans="1:15" ht="13.5" customHeight="1">
      <c r="A48" s="121"/>
      <c r="B48" s="80" t="s">
        <v>63</v>
      </c>
      <c r="C48" s="85">
        <v>0.11</v>
      </c>
      <c r="D48" s="82"/>
      <c r="E48" s="83">
        <f>C9*C48</f>
        <v>418.77</v>
      </c>
      <c r="F48" s="83">
        <f t="shared" si="3"/>
        <v>5025.24</v>
      </c>
      <c r="J48" s="15"/>
      <c r="K48" s="15"/>
      <c r="L48" s="41"/>
      <c r="M48" s="15"/>
      <c r="N48" s="35"/>
      <c r="O48" s="35"/>
    </row>
    <row r="49" spans="1:15" ht="13.5" customHeight="1" thickBot="1">
      <c r="A49" s="121"/>
      <c r="B49" s="89" t="s">
        <v>64</v>
      </c>
      <c r="C49" s="85">
        <v>1.54</v>
      </c>
      <c r="D49" s="82"/>
      <c r="E49" s="83">
        <f>C49*C9</f>
        <v>5862.78</v>
      </c>
      <c r="F49" s="83">
        <f t="shared" si="3"/>
        <v>70353.36</v>
      </c>
      <c r="J49" s="15"/>
      <c r="K49" s="15"/>
      <c r="L49" s="41"/>
      <c r="M49" s="15"/>
      <c r="N49" s="35"/>
      <c r="O49" s="35"/>
    </row>
    <row r="50" spans="1:15" ht="13.5" customHeight="1" thickBot="1">
      <c r="A50" s="135" t="s">
        <v>12</v>
      </c>
      <c r="B50" s="136"/>
      <c r="C50" s="122">
        <f>C12+C26+C38+C41</f>
        <v>14</v>
      </c>
      <c r="D50" s="4"/>
      <c r="E50" s="104">
        <f>E12+E26+E38+E41</f>
        <v>53298</v>
      </c>
      <c r="F50" s="104">
        <f>F12+F26+F38+F41</f>
        <v>639576</v>
      </c>
      <c r="J50" s="15"/>
      <c r="K50" s="15"/>
      <c r="L50" s="41"/>
      <c r="M50" s="15"/>
      <c r="N50" s="35"/>
      <c r="O50" s="35"/>
    </row>
    <row r="51" spans="1:15" ht="15" customHeight="1" thickBot="1">
      <c r="A51" s="137" t="s">
        <v>19</v>
      </c>
      <c r="B51" s="138"/>
      <c r="C51" s="123">
        <v>14</v>
      </c>
      <c r="D51" s="4"/>
      <c r="E51" s="104">
        <f>C51*C9</f>
        <v>53298</v>
      </c>
      <c r="F51" s="104">
        <f>E51*12</f>
        <v>639576</v>
      </c>
      <c r="J51" s="145"/>
      <c r="K51" s="145"/>
      <c r="L51" s="27"/>
      <c r="M51" s="25"/>
      <c r="N51" s="29"/>
      <c r="O51" s="29"/>
    </row>
    <row r="52" spans="1:15" ht="14.25" customHeight="1">
      <c r="A52" s="2"/>
      <c r="B52" s="2"/>
      <c r="C52" s="3"/>
      <c r="D52" s="2"/>
      <c r="E52" s="2"/>
      <c r="F52" s="2"/>
      <c r="J52" s="146"/>
      <c r="K52" s="146"/>
      <c r="L52" s="52"/>
      <c r="M52" s="25"/>
      <c r="N52" s="29"/>
      <c r="O52" s="29"/>
    </row>
    <row r="53" spans="1:15" s="2" customFormat="1">
      <c r="B53" s="139" t="s">
        <v>25</v>
      </c>
      <c r="C53" s="139"/>
      <c r="D53" s="139"/>
      <c r="E53" s="139"/>
      <c r="L53" s="3"/>
    </row>
    <row r="54" spans="1:15" s="2" customFormat="1">
      <c r="A54"/>
      <c r="B54" s="140" t="s">
        <v>20</v>
      </c>
      <c r="C54" s="140"/>
      <c r="D54" s="140"/>
      <c r="E54" s="140"/>
      <c r="F54"/>
      <c r="K54" s="139"/>
      <c r="L54" s="139"/>
      <c r="M54" s="139"/>
      <c r="N54" s="139"/>
    </row>
    <row r="55" spans="1:15">
      <c r="B55" s="140" t="s">
        <v>21</v>
      </c>
      <c r="C55" s="140"/>
      <c r="D55" s="140"/>
      <c r="E55" s="140"/>
      <c r="J55" s="2"/>
      <c r="K55" s="139"/>
      <c r="L55" s="139"/>
      <c r="M55" s="139"/>
      <c r="N55" s="139"/>
      <c r="O55" s="2"/>
    </row>
    <row r="56" spans="1:15">
      <c r="D56" s="1" t="s">
        <v>42</v>
      </c>
      <c r="J56" s="2"/>
      <c r="K56" s="139"/>
      <c r="L56" s="139"/>
      <c r="M56" s="139"/>
      <c r="N56" s="139"/>
      <c r="O56" s="2"/>
    </row>
    <row r="57" spans="1:15">
      <c r="J57" s="2"/>
      <c r="K57" s="2"/>
      <c r="L57" s="2"/>
      <c r="M57" s="2"/>
      <c r="N57" s="2"/>
      <c r="O57" s="2"/>
    </row>
    <row r="58" spans="1:15">
      <c r="J58" s="2"/>
      <c r="K58" s="2"/>
      <c r="L58" s="2"/>
      <c r="M58" s="2"/>
      <c r="N58" s="2"/>
      <c r="O58" s="2"/>
    </row>
    <row r="59" spans="1:15" ht="15.75" thickBot="1">
      <c r="I59" t="s">
        <v>3</v>
      </c>
      <c r="J59" s="2"/>
      <c r="K59" s="2"/>
      <c r="L59" s="2"/>
      <c r="M59" s="2"/>
      <c r="N59" s="2"/>
      <c r="O59" s="2"/>
    </row>
    <row r="60" spans="1:15" ht="15.75" thickBot="1">
      <c r="H60" s="115"/>
      <c r="I60" s="115"/>
      <c r="J60" s="113"/>
      <c r="K60" s="2"/>
      <c r="L60" s="2"/>
      <c r="M60" s="2"/>
      <c r="N60" s="2"/>
      <c r="O60" s="2"/>
    </row>
    <row r="61" spans="1:15">
      <c r="H61" s="87"/>
      <c r="I61" s="87"/>
      <c r="J61" s="118"/>
    </row>
    <row r="62" spans="1:15" ht="15.75" thickBot="1">
      <c r="H62" s="61"/>
      <c r="I62" s="61"/>
      <c r="J62" s="119"/>
    </row>
    <row r="63" spans="1:15">
      <c r="H63" s="83"/>
      <c r="I63" s="83"/>
      <c r="J63" s="81"/>
    </row>
    <row r="64" spans="1:15">
      <c r="H64" s="83"/>
      <c r="I64" s="83"/>
      <c r="J64" s="85"/>
    </row>
    <row r="65" spans="8:10">
      <c r="H65" s="83"/>
      <c r="I65" s="83"/>
      <c r="J65" s="85"/>
    </row>
    <row r="66" spans="8:10">
      <c r="H66" s="83"/>
      <c r="I66" s="83"/>
      <c r="J66" s="85"/>
    </row>
    <row r="67" spans="8:10">
      <c r="H67" s="83"/>
      <c r="I67" s="83"/>
      <c r="J67" s="85"/>
    </row>
    <row r="68" spans="8:10">
      <c r="J68" s="126"/>
    </row>
  </sheetData>
  <mergeCells count="26">
    <mergeCell ref="K54:N54"/>
    <mergeCell ref="K55:N55"/>
    <mergeCell ref="K56:N56"/>
    <mergeCell ref="K8:N8"/>
    <mergeCell ref="K11:O11"/>
    <mergeCell ref="J25:O25"/>
    <mergeCell ref="J51:K51"/>
    <mergeCell ref="J52:K52"/>
    <mergeCell ref="M1:O1"/>
    <mergeCell ref="M2:O2"/>
    <mergeCell ref="M3:O3"/>
    <mergeCell ref="J6:O6"/>
    <mergeCell ref="K7:N7"/>
    <mergeCell ref="B54:E54"/>
    <mergeCell ref="B55:E55"/>
    <mergeCell ref="B11:F11"/>
    <mergeCell ref="A25:F25"/>
    <mergeCell ref="A50:B50"/>
    <mergeCell ref="A51:B51"/>
    <mergeCell ref="B53:E53"/>
    <mergeCell ref="B8:E8"/>
    <mergeCell ref="D1:F1"/>
    <mergeCell ref="D2:F2"/>
    <mergeCell ref="D3:F3"/>
    <mergeCell ref="A6:F6"/>
    <mergeCell ref="B7:E7"/>
  </mergeCells>
  <pageMargins left="0" right="0" top="0" bottom="0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P65"/>
  <sheetViews>
    <sheetView workbookViewId="0">
      <selection activeCell="R47" sqref="R47"/>
    </sheetView>
  </sheetViews>
  <sheetFormatPr defaultRowHeight="15"/>
  <sheetData>
    <row r="2" spans="2:7">
      <c r="B2" s="2"/>
      <c r="C2" s="2"/>
      <c r="D2" s="2"/>
      <c r="E2" s="2"/>
      <c r="F2" s="2"/>
      <c r="G2" s="2"/>
    </row>
    <row r="3" spans="2:7" ht="18.75">
      <c r="B3" s="2"/>
      <c r="C3" s="2"/>
      <c r="D3" s="147"/>
      <c r="E3" s="2"/>
      <c r="F3" s="2"/>
      <c r="G3" s="2"/>
    </row>
    <row r="4" spans="2:7" ht="18.75">
      <c r="B4" s="2"/>
      <c r="C4" s="2"/>
      <c r="D4" s="148"/>
      <c r="E4" s="2"/>
      <c r="F4" s="2"/>
      <c r="G4" s="2"/>
    </row>
    <row r="5" spans="2:7" ht="18.75">
      <c r="B5" s="2"/>
      <c r="C5" s="2"/>
      <c r="D5" s="148"/>
      <c r="E5" s="2"/>
      <c r="F5" s="2"/>
      <c r="G5" s="2"/>
    </row>
    <row r="6" spans="2:7" ht="18.75">
      <c r="B6" s="2"/>
      <c r="C6" s="2"/>
      <c r="D6" s="148"/>
      <c r="E6" s="2"/>
      <c r="F6" s="2"/>
      <c r="G6" s="2"/>
    </row>
    <row r="7" spans="2:7" ht="18.75">
      <c r="B7" s="2"/>
      <c r="C7" s="2"/>
      <c r="D7" s="148"/>
      <c r="E7" s="2"/>
      <c r="F7" s="2"/>
      <c r="G7" s="2"/>
    </row>
    <row r="8" spans="2:7" ht="18.75">
      <c r="B8" s="2"/>
      <c r="C8" s="2"/>
      <c r="D8" s="148"/>
      <c r="E8" s="2"/>
      <c r="F8" s="2"/>
      <c r="G8" s="2"/>
    </row>
    <row r="9" spans="2:7" ht="18.75">
      <c r="B9" s="2"/>
      <c r="C9" s="2"/>
      <c r="D9" s="148"/>
      <c r="E9" s="2"/>
      <c r="F9" s="2"/>
      <c r="G9" s="2"/>
    </row>
    <row r="10" spans="2:7" ht="18.75">
      <c r="B10" s="2"/>
      <c r="C10" s="2"/>
      <c r="D10" s="148"/>
      <c r="E10" s="2"/>
      <c r="F10" s="2"/>
      <c r="G10" s="2"/>
    </row>
    <row r="11" spans="2:7" ht="18.75">
      <c r="B11" s="2"/>
      <c r="C11" s="2"/>
      <c r="D11" s="148"/>
      <c r="E11" s="2"/>
      <c r="F11" s="2"/>
      <c r="G11" s="2"/>
    </row>
    <row r="12" spans="2:7" ht="18.75">
      <c r="B12" s="2"/>
      <c r="C12" s="2"/>
      <c r="D12" s="148"/>
      <c r="E12" s="2"/>
      <c r="F12" s="2"/>
      <c r="G12" s="2"/>
    </row>
    <row r="13" spans="2:7" ht="18.75">
      <c r="B13" s="2"/>
      <c r="C13" s="2"/>
      <c r="D13" s="148"/>
      <c r="E13" s="2"/>
      <c r="F13" s="2"/>
      <c r="G13" s="2"/>
    </row>
    <row r="14" spans="2:7" ht="18.75">
      <c r="B14" s="2"/>
      <c r="C14" s="2"/>
      <c r="D14" s="148"/>
      <c r="E14" s="2"/>
      <c r="F14" s="2"/>
      <c r="G14" s="2"/>
    </row>
    <row r="15" spans="2:7" ht="18.75">
      <c r="B15" s="2"/>
      <c r="C15" s="2"/>
      <c r="D15" s="148"/>
      <c r="E15" s="2"/>
      <c r="F15" s="2"/>
      <c r="G15" s="2"/>
    </row>
    <row r="16" spans="2:7" ht="18.75">
      <c r="B16" s="2"/>
      <c r="C16" s="2"/>
      <c r="D16" s="147"/>
      <c r="E16" s="2"/>
      <c r="F16" s="2"/>
      <c r="G16" s="2"/>
    </row>
    <row r="17" spans="2:7" ht="18.75">
      <c r="B17" s="2"/>
      <c r="C17" s="2"/>
      <c r="D17" s="148"/>
      <c r="E17" s="2"/>
      <c r="F17" s="2"/>
      <c r="G17" s="2"/>
    </row>
    <row r="18" spans="2:7" ht="18.75">
      <c r="B18" s="2"/>
      <c r="C18" s="2"/>
      <c r="D18" s="148"/>
      <c r="E18" s="2"/>
      <c r="F18" s="2"/>
      <c r="G18" s="2"/>
    </row>
    <row r="19" spans="2:7" ht="18.75">
      <c r="B19" s="2"/>
      <c r="C19" s="2"/>
      <c r="D19" s="148"/>
      <c r="E19" s="2"/>
      <c r="F19" s="2"/>
      <c r="G19" s="2"/>
    </row>
    <row r="20" spans="2:7" ht="18.75">
      <c r="B20" s="2"/>
      <c r="C20" s="2"/>
      <c r="D20" s="148"/>
      <c r="E20" s="2"/>
      <c r="F20" s="2"/>
      <c r="G20" s="2"/>
    </row>
    <row r="21" spans="2:7" ht="18.75">
      <c r="B21" s="2"/>
      <c r="C21" s="2"/>
      <c r="D21" s="148"/>
      <c r="E21" s="2"/>
      <c r="F21" s="2"/>
      <c r="G21" s="2"/>
    </row>
    <row r="22" spans="2:7" ht="18.75">
      <c r="B22" s="2"/>
      <c r="C22" s="2"/>
      <c r="D22" s="148"/>
      <c r="E22" s="2"/>
      <c r="F22" s="2"/>
      <c r="G22" s="2"/>
    </row>
    <row r="23" spans="2:7">
      <c r="B23" s="2"/>
      <c r="C23" s="2"/>
      <c r="D23" s="2"/>
      <c r="E23" s="2"/>
      <c r="F23" s="2"/>
      <c r="G23" s="2"/>
    </row>
    <row r="24" spans="2:7">
      <c r="B24" s="2"/>
      <c r="C24" s="2"/>
      <c r="D24" s="2"/>
      <c r="E24" s="2"/>
      <c r="F24" s="2"/>
      <c r="G24" s="2"/>
    </row>
    <row r="25" spans="2:7" ht="18.75">
      <c r="B25" s="149"/>
      <c r="C25" s="2"/>
      <c r="D25" s="2"/>
      <c r="E25" s="2"/>
      <c r="F25" s="2"/>
      <c r="G25" s="2"/>
    </row>
    <row r="26" spans="2:7" ht="18.75">
      <c r="B26" s="150"/>
      <c r="C26" s="2"/>
      <c r="D26" s="2"/>
      <c r="E26" s="2"/>
      <c r="F26" s="2"/>
      <c r="G26" s="2"/>
    </row>
    <row r="27" spans="2:7" ht="18.75">
      <c r="B27" s="150"/>
      <c r="C27" s="2"/>
      <c r="D27" s="2"/>
      <c r="E27" s="2"/>
      <c r="F27" s="2"/>
      <c r="G27" s="2"/>
    </row>
    <row r="39" spans="3:16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3:16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3:16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3:16" ht="18.75">
      <c r="C42" s="2"/>
      <c r="D42" s="41"/>
      <c r="E42" s="151"/>
      <c r="F42" s="41"/>
      <c r="G42" s="2"/>
      <c r="H42" s="2"/>
      <c r="I42" s="2"/>
      <c r="J42" s="2"/>
      <c r="K42" s="147"/>
      <c r="L42" s="2"/>
      <c r="M42" s="148"/>
      <c r="N42" s="2"/>
      <c r="O42" s="2"/>
      <c r="P42" s="2"/>
    </row>
    <row r="43" spans="3:16" ht="18.75">
      <c r="C43" s="2"/>
      <c r="D43" s="41"/>
      <c r="E43" s="151"/>
      <c r="F43" s="41"/>
      <c r="G43" s="2"/>
      <c r="H43" s="2"/>
      <c r="I43" s="2"/>
      <c r="J43" s="2"/>
      <c r="K43" s="148"/>
      <c r="L43" s="2"/>
      <c r="M43" s="148"/>
      <c r="N43" s="2"/>
      <c r="O43" s="2"/>
      <c r="P43" s="2"/>
    </row>
    <row r="44" spans="3:16" ht="18.75">
      <c r="C44" s="2"/>
      <c r="D44" s="41"/>
      <c r="E44" s="151"/>
      <c r="F44" s="41"/>
      <c r="G44" s="2"/>
      <c r="H44" s="2"/>
      <c r="I44" s="2"/>
      <c r="J44" s="2"/>
      <c r="K44" s="148"/>
      <c r="L44" s="2"/>
      <c r="M44" s="148"/>
      <c r="N44" s="2"/>
      <c r="O44" s="2"/>
      <c r="P44" s="2"/>
    </row>
    <row r="45" spans="3:16" ht="18.75">
      <c r="C45" s="2"/>
      <c r="D45" s="41"/>
      <c r="E45" s="151"/>
      <c r="F45" s="41"/>
      <c r="G45" s="2"/>
      <c r="H45" s="2"/>
      <c r="I45" s="2"/>
      <c r="J45" s="2"/>
      <c r="K45" s="148"/>
      <c r="L45" s="2"/>
      <c r="M45" s="148"/>
      <c r="N45" s="2"/>
      <c r="O45" s="2"/>
      <c r="P45" s="2"/>
    </row>
    <row r="46" spans="3:16" ht="18.75">
      <c r="C46" s="2"/>
      <c r="D46" s="41"/>
      <c r="E46" s="151"/>
      <c r="F46" s="41"/>
      <c r="G46" s="2"/>
      <c r="H46" s="2"/>
      <c r="I46" s="2"/>
      <c r="J46" s="2"/>
      <c r="K46" s="148"/>
      <c r="L46" s="2"/>
      <c r="M46" s="148"/>
      <c r="N46" s="2"/>
      <c r="O46" s="2"/>
      <c r="P46" s="2"/>
    </row>
    <row r="47" spans="3:16" ht="18.75">
      <c r="C47" s="2"/>
      <c r="D47" s="41"/>
      <c r="E47" s="151"/>
      <c r="F47" s="41"/>
      <c r="G47" s="2"/>
      <c r="H47" s="2"/>
      <c r="I47" s="2"/>
      <c r="J47" s="2"/>
      <c r="K47" s="148"/>
      <c r="L47" s="2"/>
      <c r="M47" s="148"/>
      <c r="N47" s="2"/>
      <c r="O47" s="2"/>
      <c r="P47" s="2"/>
    </row>
    <row r="48" spans="3:16" ht="18.75">
      <c r="C48" s="2"/>
      <c r="D48" s="41"/>
      <c r="E48" s="151"/>
      <c r="F48" s="41"/>
      <c r="G48" s="2"/>
      <c r="H48" s="2"/>
      <c r="I48" s="2"/>
      <c r="J48" s="2"/>
      <c r="K48" s="147"/>
      <c r="L48" s="2"/>
      <c r="M48" s="148"/>
      <c r="N48" s="2"/>
      <c r="O48" s="2"/>
      <c r="P48" s="2"/>
    </row>
    <row r="49" spans="3:16" ht="18.75">
      <c r="C49" s="2"/>
      <c r="D49" s="41"/>
      <c r="E49" s="151"/>
      <c r="F49" s="41"/>
      <c r="G49" s="2"/>
      <c r="H49" s="2"/>
      <c r="I49" s="2"/>
      <c r="J49" s="2"/>
      <c r="K49" s="148"/>
      <c r="L49" s="2"/>
      <c r="M49" s="148"/>
      <c r="N49" s="2"/>
      <c r="O49" s="2"/>
      <c r="P49" s="2"/>
    </row>
    <row r="50" spans="3:16" ht="18.75">
      <c r="C50" s="2"/>
      <c r="D50" s="41"/>
      <c r="E50" s="151"/>
      <c r="F50" s="152"/>
      <c r="G50" s="2"/>
      <c r="H50" s="2"/>
      <c r="I50" s="2"/>
      <c r="J50" s="2"/>
      <c r="K50" s="148"/>
      <c r="L50" s="2"/>
      <c r="M50" s="2"/>
      <c r="N50" s="2"/>
      <c r="O50" s="2"/>
      <c r="P50" s="2"/>
    </row>
    <row r="51" spans="3:16" ht="18.75">
      <c r="C51" s="2"/>
      <c r="D51" s="41"/>
      <c r="E51" s="151"/>
      <c r="F51" s="151"/>
      <c r="G51" s="2"/>
      <c r="H51" s="2"/>
      <c r="I51" s="2"/>
      <c r="J51" s="2"/>
      <c r="K51" s="148"/>
      <c r="L51" s="2"/>
      <c r="M51" s="2"/>
      <c r="N51" s="2"/>
      <c r="O51" s="2"/>
      <c r="P51" s="2"/>
    </row>
    <row r="52" spans="3:16" ht="18.75">
      <c r="C52" s="2"/>
      <c r="D52" s="41"/>
      <c r="E52" s="151"/>
      <c r="F52" s="151"/>
      <c r="G52" s="2"/>
      <c r="H52" s="2"/>
      <c r="I52" s="2"/>
      <c r="J52" s="2"/>
      <c r="K52" s="148"/>
      <c r="L52" s="2"/>
      <c r="M52" s="2"/>
      <c r="N52" s="2"/>
      <c r="O52" s="2"/>
      <c r="P52" s="2"/>
    </row>
    <row r="53" spans="3:16" ht="18.75">
      <c r="C53" s="2"/>
      <c r="D53" s="152"/>
      <c r="E53" s="151"/>
      <c r="F53" s="151"/>
      <c r="G53" s="2"/>
      <c r="H53" s="2"/>
      <c r="I53" s="2"/>
      <c r="J53" s="2"/>
      <c r="K53" s="148"/>
      <c r="L53" s="2"/>
      <c r="M53" s="2"/>
      <c r="N53" s="2"/>
      <c r="O53" s="2"/>
      <c r="P53" s="2"/>
    </row>
    <row r="54" spans="3:16" ht="18.75">
      <c r="C54" s="2"/>
      <c r="D54" s="151"/>
      <c r="E54" s="151"/>
      <c r="F54" s="151"/>
      <c r="G54" s="2"/>
      <c r="H54" s="2"/>
      <c r="I54" s="2"/>
      <c r="J54" s="2"/>
      <c r="K54" s="148"/>
      <c r="L54" s="2"/>
      <c r="M54" s="2"/>
      <c r="N54" s="2"/>
      <c r="O54" s="2"/>
      <c r="P54" s="2"/>
    </row>
    <row r="55" spans="3:16" ht="18.75">
      <c r="C55" s="2"/>
      <c r="D55" s="2"/>
      <c r="E55" s="2"/>
      <c r="F55" s="2"/>
      <c r="G55" s="2"/>
      <c r="H55" s="2"/>
      <c r="I55" s="2"/>
      <c r="J55" s="2"/>
      <c r="K55" s="147"/>
      <c r="L55" s="2"/>
      <c r="M55" s="2"/>
      <c r="N55" s="2"/>
      <c r="O55" s="2"/>
      <c r="P55" s="2"/>
    </row>
    <row r="56" spans="3:16" ht="18.75">
      <c r="C56" s="2"/>
      <c r="D56" s="2"/>
      <c r="E56" s="2"/>
      <c r="F56" s="2"/>
      <c r="G56" s="2"/>
      <c r="H56" s="2"/>
      <c r="I56" s="2"/>
      <c r="J56" s="2"/>
      <c r="K56" s="147"/>
      <c r="L56" s="2"/>
      <c r="M56" s="2"/>
      <c r="N56" s="2"/>
      <c r="O56" s="2"/>
      <c r="P56" s="2"/>
    </row>
    <row r="57" spans="3:16" ht="18.75">
      <c r="C57" s="2"/>
      <c r="D57" s="2"/>
      <c r="E57" s="2"/>
      <c r="F57" s="2"/>
      <c r="G57" s="2"/>
      <c r="H57" s="2"/>
      <c r="I57" s="2"/>
      <c r="J57" s="2"/>
      <c r="K57" s="148"/>
      <c r="L57" s="2"/>
      <c r="M57" s="2"/>
      <c r="N57" s="2"/>
      <c r="O57" s="2"/>
      <c r="P57" s="2"/>
    </row>
    <row r="58" spans="3:16" ht="18.75">
      <c r="C58" s="2"/>
      <c r="D58" s="2"/>
      <c r="E58" s="2"/>
      <c r="F58" s="2"/>
      <c r="G58" s="2"/>
      <c r="H58" s="2"/>
      <c r="I58" s="2"/>
      <c r="J58" s="2"/>
      <c r="K58" s="148"/>
      <c r="L58" s="2"/>
      <c r="M58" s="2"/>
      <c r="N58" s="2"/>
      <c r="O58" s="2"/>
      <c r="P58" s="2"/>
    </row>
    <row r="59" spans="3:16" ht="18.75">
      <c r="C59" s="2"/>
      <c r="D59" s="2"/>
      <c r="E59" s="2"/>
      <c r="F59" s="2"/>
      <c r="G59" s="2"/>
      <c r="H59" s="2"/>
      <c r="I59" s="2"/>
      <c r="J59" s="2"/>
      <c r="K59" s="148"/>
      <c r="L59" s="2"/>
      <c r="M59" s="2"/>
      <c r="N59" s="2"/>
      <c r="O59" s="2"/>
      <c r="P59" s="2"/>
    </row>
    <row r="60" spans="3:16" ht="18.75">
      <c r="C60" s="2"/>
      <c r="D60" s="2"/>
      <c r="E60" s="2"/>
      <c r="F60" s="2"/>
      <c r="G60" s="2"/>
      <c r="H60" s="2"/>
      <c r="I60" s="2"/>
      <c r="J60" s="2"/>
      <c r="K60" s="148"/>
      <c r="L60" s="2"/>
      <c r="M60" s="2"/>
      <c r="N60" s="2"/>
      <c r="O60" s="2"/>
      <c r="P60" s="2"/>
    </row>
    <row r="61" spans="3:16" ht="18.75">
      <c r="C61" s="2"/>
      <c r="D61" s="2"/>
      <c r="E61" s="2"/>
      <c r="F61" s="2"/>
      <c r="G61" s="2"/>
      <c r="H61" s="2"/>
      <c r="I61" s="2"/>
      <c r="J61" s="2"/>
      <c r="K61" s="148"/>
      <c r="L61" s="2"/>
      <c r="M61" s="2"/>
      <c r="N61" s="2"/>
      <c r="O61" s="2"/>
      <c r="P61" s="2"/>
    </row>
    <row r="62" spans="3:16" ht="18.75">
      <c r="C62" s="2"/>
      <c r="D62" s="2"/>
      <c r="E62" s="2"/>
      <c r="F62" s="2"/>
      <c r="G62" s="2"/>
      <c r="H62" s="2"/>
      <c r="I62" s="2"/>
      <c r="J62" s="2"/>
      <c r="K62" s="148"/>
      <c r="L62" s="2"/>
      <c r="M62" s="2"/>
      <c r="N62" s="2"/>
      <c r="O62" s="2"/>
      <c r="P62" s="2"/>
    </row>
    <row r="63" spans="3:16" ht="18.75">
      <c r="C63" s="2"/>
      <c r="D63" s="2"/>
      <c r="E63" s="2"/>
      <c r="F63" s="2"/>
      <c r="G63" s="2"/>
      <c r="H63" s="2"/>
      <c r="I63" s="2"/>
      <c r="J63" s="2"/>
      <c r="K63" s="148"/>
      <c r="L63" s="2"/>
      <c r="M63" s="2"/>
      <c r="N63" s="2"/>
      <c r="O63" s="2"/>
      <c r="P63" s="2"/>
    </row>
    <row r="64" spans="3:16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3:16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Перв191 1</vt:lpstr>
      <vt:lpstr>кр 66 9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2020-01-13T14:29:09Z</dcterms:modified>
</cp:coreProperties>
</file>